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370" yWindow="165" windowWidth="18390" windowHeight="17250" activeTab="3"/>
  </bookViews>
  <sheets>
    <sheet name="시설(세입결산)" sheetId="1" r:id="rId1"/>
    <sheet name="시설(세출결산)" sheetId="2" r:id="rId2"/>
    <sheet name="재가(세입결산)" sheetId="3" r:id="rId3"/>
    <sheet name="재가(세출결산)" sheetId="4" r:id="rId4"/>
  </sheets>
  <definedNames>
    <definedName name="_xlnm.Print_Area" localSheetId="0">'시설(세입결산)'!$A$1:$J$28</definedName>
    <definedName name="_xlnm.Print_Area" localSheetId="1">'시설(세출결산)'!$A$1:$J$54</definedName>
    <definedName name="_xlnm.Print_Area" localSheetId="2">'재가(세입결산)'!$A$1:$J$29</definedName>
    <definedName name="_xlnm.Print_Area" localSheetId="3">'재가(세출결산)'!$A$1:$J$51</definedName>
    <definedName name="_xlnm.Print_Titles" localSheetId="1">'시설(세출결산)'!$1:$4</definedName>
    <definedName name="_xlnm.Print_Titles" localSheetId="3">'재가(세출결산)'!$1:$4</definedName>
  </definedNames>
  <calcPr calcId="144525"/>
</workbook>
</file>

<file path=xl/calcChain.xml><?xml version="1.0" encoding="utf-8"?>
<calcChain xmlns="http://schemas.openxmlformats.org/spreadsheetml/2006/main">
  <c r="H54" i="2" l="1"/>
  <c r="H28" i="1"/>
  <c r="H23" i="1" l="1"/>
  <c r="H38" i="4"/>
  <c r="H29" i="4"/>
  <c r="H14" i="4"/>
  <c r="I29" i="2"/>
  <c r="I24" i="2"/>
  <c r="I25" i="2"/>
  <c r="I23" i="2"/>
  <c r="I15" i="2"/>
  <c r="I16" i="2"/>
  <c r="I17" i="2"/>
  <c r="I18" i="2"/>
  <c r="I19" i="2"/>
  <c r="I20" i="2"/>
  <c r="I21" i="2"/>
  <c r="I22" i="2"/>
  <c r="I10" i="2"/>
  <c r="I9" i="2"/>
  <c r="I11" i="2"/>
  <c r="I12" i="2"/>
  <c r="I13" i="2"/>
  <c r="I14" i="2"/>
  <c r="H49" i="2"/>
  <c r="I14" i="1"/>
  <c r="I15" i="1"/>
  <c r="G38" i="4" l="1"/>
  <c r="I21" i="4" l="1"/>
  <c r="I22" i="4"/>
  <c r="I23" i="4"/>
  <c r="I26" i="4"/>
  <c r="I27" i="4"/>
  <c r="I28" i="4"/>
  <c r="I9" i="4"/>
  <c r="I10" i="4"/>
  <c r="I11" i="4"/>
  <c r="I12" i="4"/>
  <c r="I13" i="4"/>
  <c r="I15" i="4"/>
  <c r="I16" i="4"/>
  <c r="I17" i="4"/>
  <c r="I19" i="4"/>
  <c r="I20" i="4"/>
  <c r="H18" i="4"/>
  <c r="H49" i="4"/>
  <c r="I13" i="3"/>
  <c r="I14" i="3"/>
  <c r="I16" i="3"/>
  <c r="I19" i="3"/>
  <c r="I20" i="3"/>
  <c r="I21" i="3"/>
  <c r="I22" i="3"/>
  <c r="H7" i="3"/>
  <c r="H15" i="3"/>
  <c r="H23" i="3"/>
  <c r="H28" i="3"/>
  <c r="G28" i="3"/>
  <c r="I22" i="1"/>
  <c r="I24" i="1"/>
  <c r="H27" i="1"/>
  <c r="H15" i="1"/>
  <c r="H9" i="1"/>
  <c r="H7" i="1"/>
  <c r="G23" i="3"/>
  <c r="I23" i="3" s="1"/>
  <c r="G15" i="3"/>
  <c r="I15" i="3" s="1"/>
  <c r="G23" i="1"/>
  <c r="G15" i="1"/>
  <c r="I23" i="1" l="1"/>
  <c r="I6" i="1"/>
  <c r="I5" i="1"/>
  <c r="I53" i="2" l="1"/>
  <c r="I20" i="1"/>
  <c r="I21" i="1"/>
  <c r="I51" i="2"/>
  <c r="H24" i="4" l="1"/>
  <c r="H52" i="2"/>
  <c r="H14" i="2"/>
  <c r="G14" i="4"/>
  <c r="I14" i="4" s="1"/>
  <c r="I8" i="4"/>
  <c r="I7" i="4"/>
  <c r="I6" i="4"/>
  <c r="I5" i="4"/>
  <c r="I27" i="3"/>
  <c r="I26" i="3"/>
  <c r="I25" i="3"/>
  <c r="I24" i="3"/>
  <c r="G40" i="2"/>
  <c r="G29" i="2"/>
  <c r="G14" i="2"/>
  <c r="I41" i="2"/>
  <c r="H40" i="2"/>
  <c r="I40" i="2" s="1"/>
  <c r="I38" i="2"/>
  <c r="I37" i="2"/>
  <c r="I36" i="2"/>
  <c r="I35" i="2"/>
  <c r="I34" i="2"/>
  <c r="I33" i="2"/>
  <c r="I32" i="2"/>
  <c r="I31" i="2"/>
  <c r="I30" i="2"/>
  <c r="H29" i="2"/>
  <c r="I28" i="2"/>
  <c r="I27" i="2"/>
  <c r="I26" i="2"/>
  <c r="H24" i="2"/>
  <c r="G24" i="2"/>
  <c r="H18" i="2"/>
  <c r="G18" i="2"/>
  <c r="I8" i="2"/>
  <c r="I7" i="2"/>
  <c r="I6" i="2"/>
  <c r="I5" i="2"/>
  <c r="G27" i="1"/>
  <c r="I26" i="1"/>
  <c r="I25" i="1"/>
  <c r="G7" i="1"/>
  <c r="I8" i="1"/>
  <c r="G9" i="1"/>
  <c r="I10" i="1"/>
  <c r="I11" i="1"/>
  <c r="G12" i="1"/>
  <c r="H12" i="1"/>
  <c r="I12" i="1" s="1"/>
  <c r="I13" i="1"/>
  <c r="I16" i="1"/>
  <c r="G17" i="1"/>
  <c r="H17" i="1"/>
  <c r="I18" i="1"/>
  <c r="G19" i="1"/>
  <c r="H19" i="1"/>
  <c r="H25" i="4" l="1"/>
  <c r="G25" i="2"/>
  <c r="G28" i="1"/>
  <c r="I17" i="1"/>
  <c r="I19" i="1"/>
  <c r="I7" i="1"/>
  <c r="H25" i="2"/>
  <c r="I9" i="1"/>
  <c r="I27" i="1"/>
  <c r="I28" i="1" l="1"/>
  <c r="H42" i="2" l="1"/>
  <c r="G24" i="4"/>
  <c r="I24" i="4" s="1"/>
  <c r="I50" i="4" l="1"/>
  <c r="I46" i="4"/>
  <c r="I30" i="4"/>
  <c r="I35" i="4"/>
  <c r="I39" i="4"/>
  <c r="G49" i="2"/>
  <c r="G52" i="2" l="1"/>
  <c r="I52" i="2" s="1"/>
  <c r="H42" i="4" l="1"/>
  <c r="G42" i="4"/>
  <c r="G49" i="4"/>
  <c r="G47" i="4"/>
  <c r="G45" i="4"/>
  <c r="G29" i="4"/>
  <c r="G18" i="4"/>
  <c r="I18" i="4" s="1"/>
  <c r="I18" i="3"/>
  <c r="H19" i="3"/>
  <c r="G19" i="3"/>
  <c r="H17" i="3"/>
  <c r="G17" i="3"/>
  <c r="H9" i="3"/>
  <c r="G9" i="3"/>
  <c r="G12" i="3"/>
  <c r="G7" i="3"/>
  <c r="G47" i="2"/>
  <c r="G42" i="2"/>
  <c r="G54" i="2" s="1"/>
  <c r="G55" i="2" l="1"/>
  <c r="I17" i="3"/>
  <c r="G29" i="3"/>
  <c r="G25" i="4"/>
  <c r="I48" i="4"/>
  <c r="H47" i="4"/>
  <c r="H45" i="4"/>
  <c r="I45" i="4" s="1"/>
  <c r="I43" i="4"/>
  <c r="I42" i="4"/>
  <c r="I41" i="4"/>
  <c r="H40" i="4"/>
  <c r="I38" i="4"/>
  <c r="I37" i="4"/>
  <c r="I36" i="4"/>
  <c r="I34" i="4"/>
  <c r="I33" i="4"/>
  <c r="I32" i="4"/>
  <c r="I31" i="4"/>
  <c r="I29" i="4"/>
  <c r="I28" i="3"/>
  <c r="H12" i="3"/>
  <c r="I11" i="3"/>
  <c r="I10" i="3"/>
  <c r="I9" i="3"/>
  <c r="I8" i="3"/>
  <c r="I6" i="3"/>
  <c r="I5" i="3"/>
  <c r="I50" i="2"/>
  <c r="I48" i="2"/>
  <c r="H47" i="2"/>
  <c r="I46" i="2"/>
  <c r="I45" i="2"/>
  <c r="I44" i="2"/>
  <c r="I43" i="2"/>
  <c r="I42" i="2"/>
  <c r="G51" i="4" l="1"/>
  <c r="I25" i="4"/>
  <c r="H29" i="3"/>
  <c r="I54" i="2"/>
  <c r="G52" i="4"/>
  <c r="I49" i="2"/>
  <c r="I12" i="3"/>
  <c r="I40" i="4"/>
  <c r="I47" i="4"/>
  <c r="I47" i="2"/>
  <c r="I7" i="3"/>
  <c r="I49" i="4"/>
  <c r="H55" i="2" l="1"/>
  <c r="I51" i="4"/>
  <c r="H51" i="4"/>
  <c r="H52" i="4" s="1"/>
  <c r="I29" i="3"/>
</calcChain>
</file>

<file path=xl/sharedStrings.xml><?xml version="1.0" encoding="utf-8"?>
<sst xmlns="http://schemas.openxmlformats.org/spreadsheetml/2006/main" count="288" uniqueCount="129">
  <si>
    <t xml:space="preserve">◆ 세입                                                                                                      </t>
    <phoneticPr fontId="3" type="noConversion"/>
  </si>
  <si>
    <t xml:space="preserve">  (단위:원)</t>
    <phoneticPr fontId="3" type="noConversion"/>
  </si>
  <si>
    <t>과목</t>
  </si>
  <si>
    <t>증감액</t>
  </si>
  <si>
    <t>비고</t>
  </si>
  <si>
    <t>관</t>
  </si>
  <si>
    <t>항</t>
  </si>
  <si>
    <t>목</t>
  </si>
  <si>
    <t>01</t>
    <phoneticPr fontId="3" type="noConversion"/>
  </si>
  <si>
    <t>입소자
부담금수입</t>
    <phoneticPr fontId="3" type="noConversion"/>
  </si>
  <si>
    <t>입소비용수입</t>
  </si>
  <si>
    <t>본인부담금수입</t>
  </si>
  <si>
    <t>식재료비수입</t>
  </si>
  <si>
    <t>합계</t>
  </si>
  <si>
    <t>04</t>
    <phoneticPr fontId="3" type="noConversion"/>
  </si>
  <si>
    <t>보조금수입</t>
  </si>
  <si>
    <t>05</t>
    <phoneticPr fontId="3" type="noConversion"/>
  </si>
  <si>
    <t>후원금수입</t>
  </si>
  <si>
    <t>지정후원금</t>
    <phoneticPr fontId="3" type="noConversion"/>
  </si>
  <si>
    <t>비지정후원금</t>
  </si>
  <si>
    <t>06</t>
    <phoneticPr fontId="3" type="noConversion"/>
  </si>
  <si>
    <t>요양급여수입</t>
  </si>
  <si>
    <t>장기요양급여수입</t>
  </si>
  <si>
    <t>07</t>
    <phoneticPr fontId="3" type="noConversion"/>
  </si>
  <si>
    <t>차입금</t>
    <phoneticPr fontId="3" type="noConversion"/>
  </si>
  <si>
    <t>기타차입급</t>
    <phoneticPr fontId="3" type="noConversion"/>
  </si>
  <si>
    <t>08</t>
    <phoneticPr fontId="3" type="noConversion"/>
  </si>
  <si>
    <t>전입금</t>
  </si>
  <si>
    <t>법인전입금</t>
    <phoneticPr fontId="3" type="noConversion"/>
  </si>
  <si>
    <t>합계</t>
    <phoneticPr fontId="3" type="noConversion"/>
  </si>
  <si>
    <t>09</t>
    <phoneticPr fontId="3" type="noConversion"/>
  </si>
  <si>
    <t>이월금</t>
  </si>
  <si>
    <t>전년도이월금</t>
  </si>
  <si>
    <t>기타예금이자수입</t>
  </si>
  <si>
    <t>세입총액</t>
  </si>
  <si>
    <t>◆ 세출</t>
    <phoneticPr fontId="3" type="noConversion"/>
  </si>
  <si>
    <t>사무비</t>
  </si>
  <si>
    <t>인건비</t>
  </si>
  <si>
    <t>소계</t>
  </si>
  <si>
    <t>업무추진비</t>
  </si>
  <si>
    <t>기관운영비</t>
  </si>
  <si>
    <t>직책보조비</t>
  </si>
  <si>
    <t>회의비</t>
  </si>
  <si>
    <t>운영비</t>
  </si>
  <si>
    <t>여비</t>
  </si>
  <si>
    <t>수용비및수수료</t>
  </si>
  <si>
    <t>차량비</t>
  </si>
  <si>
    <t>기타운영비</t>
  </si>
  <si>
    <t>재산조성비</t>
  </si>
  <si>
    <t>시설비</t>
  </si>
  <si>
    <t>자산취득비</t>
  </si>
  <si>
    <t>시설장비유지비</t>
  </si>
  <si>
    <t>사업비</t>
  </si>
  <si>
    <t>생계비</t>
  </si>
  <si>
    <t>수용기관경비</t>
  </si>
  <si>
    <t>피복비</t>
  </si>
  <si>
    <t>의료비</t>
  </si>
  <si>
    <t>장의비</t>
  </si>
  <si>
    <t>특별급식비</t>
  </si>
  <si>
    <t>연료비</t>
  </si>
  <si>
    <t>전출금</t>
  </si>
  <si>
    <t>법인회계전출금</t>
  </si>
  <si>
    <t>과년도지출</t>
    <phoneticPr fontId="3" type="noConversion"/>
  </si>
  <si>
    <t>부채상환금</t>
  </si>
  <si>
    <t>부채상환금</t>
    <phoneticPr fontId="3" type="noConversion"/>
  </si>
  <si>
    <t>원금상환금</t>
  </si>
  <si>
    <t>이자지불금</t>
  </si>
  <si>
    <t>잡지출</t>
  </si>
  <si>
    <t>예비비</t>
  </si>
  <si>
    <t>세출총액</t>
  </si>
  <si>
    <t>◆ 세출</t>
    <phoneticPr fontId="3" type="noConversion"/>
  </si>
  <si>
    <t xml:space="preserve">  (단위:원)</t>
    <phoneticPr fontId="3" type="noConversion"/>
  </si>
  <si>
    <t>01</t>
    <phoneticPr fontId="3" type="noConversion"/>
  </si>
  <si>
    <t>02</t>
    <phoneticPr fontId="3" type="noConversion"/>
  </si>
  <si>
    <t>시설비</t>
    <phoneticPr fontId="3" type="noConversion"/>
  </si>
  <si>
    <t>03</t>
    <phoneticPr fontId="3" type="noConversion"/>
  </si>
  <si>
    <t>주야간보호사업비</t>
    <phoneticPr fontId="3" type="noConversion"/>
  </si>
  <si>
    <t>사회심리재활사업비</t>
    <phoneticPr fontId="3" type="noConversion"/>
  </si>
  <si>
    <t>04</t>
    <phoneticPr fontId="3" type="noConversion"/>
  </si>
  <si>
    <t>과년도지출</t>
    <phoneticPr fontId="3" type="noConversion"/>
  </si>
  <si>
    <t>06</t>
    <phoneticPr fontId="3" type="noConversion"/>
  </si>
  <si>
    <t>부채상환금</t>
    <phoneticPr fontId="3" type="noConversion"/>
  </si>
  <si>
    <t>07</t>
    <phoneticPr fontId="3" type="noConversion"/>
  </si>
  <si>
    <t>08</t>
    <phoneticPr fontId="3" type="noConversion"/>
  </si>
  <si>
    <t>예산액</t>
  </si>
  <si>
    <t>예산액</t>
    <phoneticPr fontId="2" type="noConversion"/>
  </si>
  <si>
    <t>결산액</t>
  </si>
  <si>
    <t>결산액</t>
    <phoneticPr fontId="2" type="noConversion"/>
  </si>
  <si>
    <t>잡수입</t>
    <phoneticPr fontId="2" type="noConversion"/>
  </si>
  <si>
    <t>경상보조금수입</t>
    <phoneticPr fontId="3" type="noConversion"/>
  </si>
  <si>
    <t>법인전입금</t>
    <phoneticPr fontId="3" type="noConversion"/>
  </si>
  <si>
    <t>반환금</t>
    <phoneticPr fontId="2" type="noConversion"/>
  </si>
  <si>
    <t>예비비</t>
    <phoneticPr fontId="2" type="noConversion"/>
  </si>
  <si>
    <t>차기이월</t>
    <phoneticPr fontId="2" type="noConversion"/>
  </si>
  <si>
    <t>시군구보조금</t>
    <phoneticPr fontId="3" type="noConversion"/>
  </si>
  <si>
    <t>급여(직접비)</t>
    <phoneticPr fontId="2" type="noConversion"/>
  </si>
  <si>
    <t>급여(간전비)</t>
    <phoneticPr fontId="2" type="noConversion"/>
  </si>
  <si>
    <t>각종수당(직접비)</t>
    <phoneticPr fontId="3" type="noConversion"/>
  </si>
  <si>
    <t>각종수당(간접비)</t>
    <phoneticPr fontId="2" type="noConversion"/>
  </si>
  <si>
    <t>일용잡금</t>
    <phoneticPr fontId="3" type="noConversion"/>
  </si>
  <si>
    <t>퇴직금및퇴직적립금
(직접비)</t>
    <phoneticPr fontId="2" type="noConversion"/>
  </si>
  <si>
    <t>퇴직금및퇴직적립금
(간접비)</t>
    <phoneticPr fontId="2" type="noConversion"/>
  </si>
  <si>
    <t>사회보험부담금
(직접비)</t>
    <phoneticPr fontId="2" type="noConversion"/>
  </si>
  <si>
    <t>사회보험부담금
(간접비)</t>
    <phoneticPr fontId="2" type="noConversion"/>
  </si>
  <si>
    <t>공공요금 및 제세공과금</t>
    <phoneticPr fontId="2" type="noConversion"/>
  </si>
  <si>
    <t>잡수익</t>
  </si>
  <si>
    <t>직원식재료수입</t>
    <phoneticPr fontId="3" type="noConversion"/>
  </si>
  <si>
    <t>기타잡수입</t>
    <phoneticPr fontId="3" type="noConversion"/>
  </si>
  <si>
    <t>합계</t>
    <phoneticPr fontId="3" type="noConversion"/>
  </si>
  <si>
    <t>01</t>
    <phoneticPr fontId="3" type="noConversion"/>
  </si>
  <si>
    <t>02</t>
    <phoneticPr fontId="3" type="noConversion"/>
  </si>
  <si>
    <t>03</t>
    <phoneticPr fontId="3" type="noConversion"/>
  </si>
  <si>
    <t>특별위로금</t>
    <phoneticPr fontId="2" type="noConversion"/>
  </si>
  <si>
    <t>의류비</t>
    <phoneticPr fontId="2" type="noConversion"/>
  </si>
  <si>
    <t>사업비</t>
    <phoneticPr fontId="3" type="noConversion"/>
  </si>
  <si>
    <t>사회심리재활
사업비</t>
    <phoneticPr fontId="3" type="noConversion"/>
  </si>
  <si>
    <t>지역사회개발비</t>
    <phoneticPr fontId="3" type="noConversion"/>
  </si>
  <si>
    <t>불용품매각대</t>
    <phoneticPr fontId="2" type="noConversion"/>
  </si>
  <si>
    <t>직원식재료수입</t>
    <phoneticPr fontId="2" type="noConversion"/>
  </si>
  <si>
    <t>급여(간접비)</t>
    <phoneticPr fontId="2" type="noConversion"/>
  </si>
  <si>
    <t>공공요금 및 제세공과금</t>
    <phoneticPr fontId="2" type="noConversion"/>
  </si>
  <si>
    <t>차입금</t>
    <phoneticPr fontId="3" type="noConversion"/>
  </si>
  <si>
    <t>가산금 수입</t>
    <phoneticPr fontId="2" type="noConversion"/>
  </si>
  <si>
    <t>전년도이월금
(후원금)</t>
    <phoneticPr fontId="3" type="noConversion"/>
  </si>
  <si>
    <t>전년도이월금
(식재료비)</t>
    <phoneticPr fontId="3" type="noConversion"/>
  </si>
  <si>
    <t>2021년 안심노인종합복지센터 (재가노인복지시설) 결산서</t>
    <phoneticPr fontId="3" type="noConversion"/>
  </si>
  <si>
    <t>2021년 안심노인종합복지센터 (노인요양시설) 결산서</t>
    <phoneticPr fontId="3" type="noConversion"/>
  </si>
  <si>
    <t>2021년 안심노인종합복지센터 (재가노인복지시설) 결산서</t>
    <phoneticPr fontId="2" type="noConversion"/>
  </si>
  <si>
    <t>2021년 안심노인종합복지센터 (노인요양시설) 결산서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</si>
</sst>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#,##0_);[Red]\(#,##0\)"/>
  </numFmts>
  <fonts count="21" x14ac:knownFonts="1">
    <font>
      <sz val="11"/>
      <color theme="1"/>
      <name val="맑은 고딕"/>
      <family val="3"/>
      <charset val="129"/>
      <scheme val="minor"/>
    </font>
    <font>
      <sz val="18"/>
      <color indexed="8"/>
      <name val="휴먼엑스포"/>
      <family val="1"/>
      <charset val="129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2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2"/>
      <color indexed="8"/>
      <name val="Arial Narrow"/>
      <family val="2"/>
    </font>
    <font>
      <sz val="8"/>
      <color indexed="9"/>
      <name val="Arial Narrow"/>
      <family val="2"/>
    </font>
    <font>
      <sz val="8"/>
      <color indexed="9"/>
      <name val="맑은 고딕"/>
      <family val="3"/>
      <charset val="129"/>
    </font>
    <font>
      <sz val="8"/>
      <color indexed="8"/>
      <name val="맑은 고딕"/>
      <family val="3"/>
      <charset val="129"/>
    </font>
    <font>
      <sz val="8"/>
      <color indexed="8"/>
      <name val="바탕"/>
      <family val="1"/>
      <charset val="129"/>
    </font>
    <font>
      <sz val="8"/>
      <color indexed="8"/>
      <name val="Arial Narrow"/>
      <family val="2"/>
    </font>
    <font>
      <sz val="8"/>
      <color indexed="30"/>
      <name val="Arial Narrow"/>
      <family val="2"/>
    </font>
    <font>
      <sz val="14"/>
      <color indexed="30"/>
      <name val="Arial Narrow"/>
      <family val="2"/>
    </font>
    <font>
      <sz val="10"/>
      <color indexed="8"/>
      <name val="맑은 고딕"/>
      <family val="3"/>
      <charset val="129"/>
    </font>
    <font>
      <sz val="9"/>
      <color indexed="8"/>
      <name val="굴림"/>
      <family val="3"/>
      <charset val="129"/>
    </font>
    <font>
      <sz val="9"/>
      <color theme="1"/>
      <name val="맑은 고딕"/>
      <family val="3"/>
      <charset val="129"/>
      <scheme val="minor"/>
    </font>
    <font>
      <sz val="12"/>
      <color indexed="8"/>
      <name val="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7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1" fontId="6" fillId="0" borderId="0" xfId="1" applyFont="1">
      <alignment vertical="center"/>
    </xf>
    <xf numFmtId="41" fontId="4" fillId="0" borderId="0" xfId="1" applyFont="1">
      <alignment vertical="center"/>
    </xf>
    <xf numFmtId="176" fontId="4" fillId="0" borderId="0" xfId="0" applyNumberFormat="1" applyFo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2" applyFont="1" applyBorder="1">
      <alignment vertical="center"/>
    </xf>
    <xf numFmtId="41" fontId="10" fillId="0" borderId="0" xfId="1" applyFont="1" applyBorder="1">
      <alignment vertical="center"/>
    </xf>
    <xf numFmtId="0" fontId="11" fillId="0" borderId="0" xfId="2" applyFont="1">
      <alignment vertical="center"/>
    </xf>
    <xf numFmtId="0" fontId="12" fillId="0" borderId="0" xfId="2" applyFont="1">
      <alignment vertical="center"/>
    </xf>
    <xf numFmtId="0" fontId="14" fillId="0" borderId="0" xfId="2" applyFont="1" applyBorder="1">
      <alignment vertical="center"/>
    </xf>
    <xf numFmtId="41" fontId="15" fillId="0" borderId="0" xfId="1" applyFont="1" applyBorder="1">
      <alignment vertical="center"/>
    </xf>
    <xf numFmtId="0" fontId="5" fillId="0" borderId="0" xfId="2" applyFont="1" applyAlignment="1">
      <alignment horizontal="center" vertical="center"/>
    </xf>
    <xf numFmtId="41" fontId="5" fillId="0" borderId="0" xfId="1" applyFont="1">
      <alignment vertical="center"/>
    </xf>
    <xf numFmtId="41" fontId="8" fillId="0" borderId="0" xfId="1" applyFont="1">
      <alignment vertical="center"/>
    </xf>
    <xf numFmtId="0" fontId="9" fillId="0" borderId="0" xfId="2" applyFont="1" applyBorder="1">
      <alignment vertical="center"/>
    </xf>
    <xf numFmtId="41" fontId="16" fillId="0" borderId="0" xfId="1" applyFont="1" applyBorder="1">
      <alignment vertical="center"/>
    </xf>
    <xf numFmtId="0" fontId="8" fillId="0" borderId="0" xfId="2">
      <alignment vertical="center"/>
    </xf>
    <xf numFmtId="41" fontId="17" fillId="0" borderId="0" xfId="0" applyNumberFormat="1" applyFont="1">
      <alignment vertical="center"/>
    </xf>
    <xf numFmtId="0" fontId="10" fillId="0" borderId="0" xfId="3" applyFont="1" applyBorder="1">
      <alignment vertical="center"/>
    </xf>
    <xf numFmtId="0" fontId="11" fillId="0" borderId="0" xfId="3" applyFont="1">
      <alignment vertical="center"/>
    </xf>
    <xf numFmtId="0" fontId="12" fillId="0" borderId="0" xfId="3" applyFont="1">
      <alignment vertical="center"/>
    </xf>
    <xf numFmtId="0" fontId="9" fillId="0" borderId="0" xfId="3" applyFont="1" applyBorder="1">
      <alignment vertical="center"/>
    </xf>
    <xf numFmtId="0" fontId="8" fillId="0" borderId="0" xfId="3">
      <alignment vertical="center"/>
    </xf>
    <xf numFmtId="0" fontId="5" fillId="0" borderId="0" xfId="3" applyFont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176" fontId="9" fillId="3" borderId="14" xfId="0" applyNumberFormat="1" applyFont="1" applyFill="1" applyBorder="1" applyAlignment="1">
      <alignment horizontal="right" vertical="center" wrapText="1"/>
    </xf>
    <xf numFmtId="176" fontId="9" fillId="3" borderId="15" xfId="0" applyNumberFormat="1" applyFont="1" applyFill="1" applyBorder="1" applyAlignment="1">
      <alignment vertical="center" wrapText="1"/>
    </xf>
    <xf numFmtId="0" fontId="6" fillId="3" borderId="16" xfId="0" applyFont="1" applyFill="1" applyBorder="1" applyAlignment="1">
      <alignment horizontal="center" vertical="center" wrapText="1"/>
    </xf>
    <xf numFmtId="176" fontId="9" fillId="3" borderId="16" xfId="0" applyNumberFormat="1" applyFont="1" applyFill="1" applyBorder="1" applyAlignment="1">
      <alignment horizontal="right" vertical="center" wrapText="1"/>
    </xf>
    <xf numFmtId="176" fontId="9" fillId="3" borderId="17" xfId="0" applyNumberFormat="1" applyFont="1" applyFill="1" applyBorder="1" applyAlignment="1">
      <alignment vertical="center" wrapText="1"/>
    </xf>
    <xf numFmtId="176" fontId="9" fillId="3" borderId="16" xfId="1" applyNumberFormat="1" applyFont="1" applyFill="1" applyBorder="1" applyAlignment="1">
      <alignment horizontal="right" vertical="center" wrapText="1"/>
    </xf>
    <xf numFmtId="176" fontId="9" fillId="3" borderId="23" xfId="1" applyNumberFormat="1" applyFont="1" applyFill="1" applyBorder="1" applyAlignment="1">
      <alignment horizontal="right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176" fontId="9" fillId="3" borderId="25" xfId="0" applyNumberFormat="1" applyFont="1" applyFill="1" applyBorder="1">
      <alignment vertical="center"/>
    </xf>
    <xf numFmtId="176" fontId="9" fillId="3" borderId="21" xfId="1" applyNumberFormat="1" applyFont="1" applyFill="1" applyBorder="1" applyAlignment="1">
      <alignment horizontal="right" vertical="center" wrapText="1"/>
    </xf>
    <xf numFmtId="0" fontId="6" fillId="3" borderId="25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176" fontId="9" fillId="3" borderId="36" xfId="1" applyNumberFormat="1" applyFont="1" applyFill="1" applyBorder="1" applyAlignment="1">
      <alignment horizontal="right" vertical="center" wrapText="1"/>
    </xf>
    <xf numFmtId="176" fontId="9" fillId="3" borderId="37" xfId="0" applyNumberFormat="1" applyFont="1" applyFill="1" applyBorder="1" applyAlignment="1">
      <alignment vertical="center" wrapText="1"/>
    </xf>
    <xf numFmtId="0" fontId="14" fillId="3" borderId="0" xfId="2" applyFont="1" applyFill="1" applyBorder="1">
      <alignment vertical="center"/>
    </xf>
    <xf numFmtId="41" fontId="15" fillId="3" borderId="0" xfId="1" applyFont="1" applyFill="1" applyBorder="1">
      <alignment vertical="center"/>
    </xf>
    <xf numFmtId="0" fontId="12" fillId="3" borderId="0" xfId="2" applyFont="1" applyFill="1">
      <alignment vertical="center"/>
    </xf>
    <xf numFmtId="177" fontId="9" fillId="3" borderId="16" xfId="0" applyNumberFormat="1" applyFont="1" applyFill="1" applyBorder="1" applyAlignment="1">
      <alignment horizontal="right" vertical="center" wrapText="1"/>
    </xf>
    <xf numFmtId="0" fontId="13" fillId="3" borderId="17" xfId="0" applyFont="1" applyFill="1" applyBorder="1" applyAlignment="1">
      <alignment vertical="center" wrapText="1"/>
    </xf>
    <xf numFmtId="0" fontId="12" fillId="3" borderId="0" xfId="2" applyFont="1" applyFill="1" applyBorder="1">
      <alignment vertical="center"/>
    </xf>
    <xf numFmtId="41" fontId="15" fillId="3" borderId="0" xfId="1" applyFont="1" applyFill="1" applyBorder="1" applyAlignment="1">
      <alignment horizontal="center" vertical="center"/>
    </xf>
    <xf numFmtId="177" fontId="9" fillId="3" borderId="0" xfId="0" applyNumberFormat="1" applyFont="1" applyFill="1" applyBorder="1" applyAlignment="1">
      <alignment horizontal="right" vertical="center" wrapText="1"/>
    </xf>
    <xf numFmtId="0" fontId="6" fillId="3" borderId="38" xfId="0" applyFont="1" applyFill="1" applyBorder="1" applyAlignment="1">
      <alignment horizontal="center" vertical="center" wrapText="1"/>
    </xf>
    <xf numFmtId="177" fontId="9" fillId="3" borderId="36" xfId="0" applyNumberFormat="1" applyFont="1" applyFill="1" applyBorder="1" applyAlignment="1">
      <alignment horizontal="right" vertical="center" wrapText="1"/>
    </xf>
    <xf numFmtId="176" fontId="9" fillId="3" borderId="36" xfId="0" applyNumberFormat="1" applyFont="1" applyFill="1" applyBorder="1" applyAlignment="1">
      <alignment horizontal="right" vertical="center" wrapText="1"/>
    </xf>
    <xf numFmtId="0" fontId="13" fillId="3" borderId="37" xfId="0" applyFont="1" applyFill="1" applyBorder="1" applyAlignment="1">
      <alignment vertical="center" wrapText="1"/>
    </xf>
    <xf numFmtId="0" fontId="6" fillId="3" borderId="44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77" fontId="9" fillId="3" borderId="21" xfId="0" applyNumberFormat="1" applyFont="1" applyFill="1" applyBorder="1" applyAlignment="1">
      <alignment horizontal="right" vertical="center" wrapText="1"/>
    </xf>
    <xf numFmtId="177" fontId="12" fillId="3" borderId="0" xfId="2" applyNumberFormat="1" applyFont="1" applyFill="1" applyBorder="1">
      <alignment vertical="center"/>
    </xf>
    <xf numFmtId="177" fontId="9" fillId="3" borderId="23" xfId="0" applyNumberFormat="1" applyFont="1" applyFill="1" applyBorder="1" applyAlignment="1">
      <alignment horizontal="right" vertical="center" wrapText="1"/>
    </xf>
    <xf numFmtId="0" fontId="13" fillId="3" borderId="58" xfId="0" applyFont="1" applyFill="1" applyBorder="1" applyAlignment="1">
      <alignment vertical="center" wrapText="1"/>
    </xf>
    <xf numFmtId="0" fontId="4" fillId="3" borderId="0" xfId="0" applyFont="1" applyFill="1">
      <alignment vertical="center"/>
    </xf>
    <xf numFmtId="176" fontId="14" fillId="3" borderId="15" xfId="0" applyNumberFormat="1" applyFont="1" applyFill="1" applyBorder="1" applyAlignment="1">
      <alignment vertical="center" wrapText="1"/>
    </xf>
    <xf numFmtId="0" fontId="14" fillId="3" borderId="0" xfId="3" applyFont="1" applyFill="1" applyBorder="1">
      <alignment vertical="center"/>
    </xf>
    <xf numFmtId="0" fontId="12" fillId="3" borderId="0" xfId="3" applyFont="1" applyFill="1">
      <alignment vertical="center"/>
    </xf>
    <xf numFmtId="176" fontId="14" fillId="3" borderId="17" xfId="0" applyNumberFormat="1" applyFont="1" applyFill="1" applyBorder="1" applyAlignment="1">
      <alignment vertical="center" wrapText="1"/>
    </xf>
    <xf numFmtId="0" fontId="12" fillId="3" borderId="0" xfId="3" applyFont="1" applyFill="1" applyAlignment="1">
      <alignment horizontal="center" vertical="center"/>
    </xf>
    <xf numFmtId="0" fontId="14" fillId="3" borderId="0" xfId="3" applyFont="1" applyFill="1" applyBorder="1" applyAlignment="1">
      <alignment horizontal="center" vertical="center"/>
    </xf>
    <xf numFmtId="176" fontId="9" fillId="3" borderId="38" xfId="0" applyNumberFormat="1" applyFont="1" applyFill="1" applyBorder="1" applyAlignment="1">
      <alignment horizontal="right" vertical="center" wrapText="1"/>
    </xf>
    <xf numFmtId="176" fontId="14" fillId="3" borderId="39" xfId="0" applyNumberFormat="1" applyFont="1" applyFill="1" applyBorder="1" applyAlignment="1">
      <alignment vertical="center" wrapText="1"/>
    </xf>
    <xf numFmtId="176" fontId="14" fillId="3" borderId="37" xfId="0" applyNumberFormat="1" applyFont="1" applyFill="1" applyBorder="1" applyAlignment="1">
      <alignment vertical="center" wrapText="1"/>
    </xf>
    <xf numFmtId="176" fontId="9" fillId="3" borderId="44" xfId="0" applyNumberFormat="1" applyFont="1" applyFill="1" applyBorder="1" applyAlignment="1">
      <alignment horizontal="right" vertical="center" wrapText="1"/>
    </xf>
    <xf numFmtId="176" fontId="14" fillId="3" borderId="45" xfId="0" applyNumberFormat="1" applyFont="1" applyFill="1" applyBorder="1" applyAlignment="1">
      <alignment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wrapText="1"/>
    </xf>
    <xf numFmtId="0" fontId="9" fillId="3" borderId="0" xfId="3" applyFont="1" applyFill="1" applyBorder="1">
      <alignment vertical="center"/>
    </xf>
    <xf numFmtId="41" fontId="16" fillId="3" borderId="0" xfId="1" applyFont="1" applyFill="1" applyBorder="1">
      <alignment vertical="center"/>
    </xf>
    <xf numFmtId="0" fontId="8" fillId="3" borderId="0" xfId="3" applyFill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177" fontId="9" fillId="0" borderId="25" xfId="0" applyNumberFormat="1" applyFont="1" applyFill="1" applyBorder="1" applyAlignment="1">
      <alignment horizontal="right" vertical="center" wrapText="1"/>
    </xf>
    <xf numFmtId="177" fontId="9" fillId="0" borderId="16" xfId="0" applyNumberFormat="1" applyFont="1" applyBorder="1" applyAlignment="1">
      <alignment horizontal="right" vertical="center" wrapText="1"/>
    </xf>
    <xf numFmtId="176" fontId="9" fillId="0" borderId="14" xfId="0" applyNumberFormat="1" applyFont="1" applyFill="1" applyBorder="1" applyAlignment="1">
      <alignment horizontal="right" vertical="center" wrapText="1"/>
    </xf>
    <xf numFmtId="176" fontId="9" fillId="0" borderId="16" xfId="0" applyNumberFormat="1" applyFont="1" applyFill="1" applyBorder="1" applyAlignment="1">
      <alignment horizontal="right" vertical="center" wrapText="1"/>
    </xf>
    <xf numFmtId="176" fontId="9" fillId="0" borderId="16" xfId="4" applyNumberFormat="1" applyFont="1" applyFill="1" applyBorder="1" applyAlignment="1">
      <alignment horizontal="right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177" fontId="9" fillId="0" borderId="14" xfId="0" applyNumberFormat="1" applyFont="1" applyBorder="1" applyAlignment="1">
      <alignment horizontal="right" vertical="center" wrapText="1"/>
    </xf>
    <xf numFmtId="176" fontId="9" fillId="0" borderId="14" xfId="0" applyNumberFormat="1" applyFont="1" applyBorder="1" applyAlignment="1">
      <alignment horizontal="right" vertical="center" wrapText="1"/>
    </xf>
    <xf numFmtId="0" fontId="13" fillId="0" borderId="15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12" fillId="0" borderId="0" xfId="2" applyFont="1" applyBorder="1">
      <alignment vertical="center"/>
    </xf>
    <xf numFmtId="0" fontId="12" fillId="0" borderId="0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41" fontId="15" fillId="0" borderId="0" xfId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right" vertical="center" wrapText="1"/>
    </xf>
    <xf numFmtId="177" fontId="12" fillId="0" borderId="0" xfId="2" applyNumberFormat="1" applyFont="1" applyBorder="1" applyAlignment="1">
      <alignment horizontal="center" vertical="center"/>
    </xf>
    <xf numFmtId="176" fontId="9" fillId="0" borderId="25" xfId="0" applyNumberFormat="1" applyFont="1" applyFill="1" applyBorder="1" applyAlignment="1">
      <alignment horizontal="right" vertical="center" wrapText="1"/>
    </xf>
    <xf numFmtId="0" fontId="6" fillId="0" borderId="25" xfId="0" applyFont="1" applyBorder="1" applyAlignment="1">
      <alignment horizontal="center" vertical="center" wrapText="1"/>
    </xf>
    <xf numFmtId="176" fontId="9" fillId="0" borderId="25" xfId="4" applyNumberFormat="1" applyFont="1" applyFill="1" applyBorder="1" applyAlignment="1">
      <alignment horizontal="right" vertical="center" wrapText="1"/>
    </xf>
    <xf numFmtId="0" fontId="20" fillId="0" borderId="17" xfId="0" applyFont="1" applyBorder="1" applyAlignment="1">
      <alignment vertical="center" wrapText="1"/>
    </xf>
    <xf numFmtId="176" fontId="9" fillId="0" borderId="73" xfId="4" applyNumberFormat="1" applyFont="1" applyFill="1" applyBorder="1" applyAlignment="1">
      <alignment horizontal="right" vertical="center" wrapText="1"/>
    </xf>
    <xf numFmtId="176" fontId="9" fillId="0" borderId="36" xfId="1" applyNumberFormat="1" applyFont="1" applyBorder="1" applyAlignment="1">
      <alignment horizontal="right" vertical="center" wrapText="1"/>
    </xf>
    <xf numFmtId="0" fontId="20" fillId="0" borderId="37" xfId="0" applyFont="1" applyBorder="1" applyAlignment="1">
      <alignment vertical="center" wrapText="1"/>
    </xf>
    <xf numFmtId="0" fontId="18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vertical="center" wrapText="1"/>
    </xf>
    <xf numFmtId="177" fontId="9" fillId="0" borderId="36" xfId="0" applyNumberFormat="1" applyFont="1" applyBorder="1" applyAlignment="1">
      <alignment horizontal="right" vertical="center" wrapText="1"/>
    </xf>
    <xf numFmtId="176" fontId="9" fillId="0" borderId="36" xfId="0" applyNumberFormat="1" applyFont="1" applyBorder="1" applyAlignment="1">
      <alignment horizontal="right" vertical="center" wrapText="1"/>
    </xf>
    <xf numFmtId="0" fontId="13" fillId="0" borderId="37" xfId="0" applyFont="1" applyBorder="1" applyAlignment="1">
      <alignment vertical="center" wrapText="1"/>
    </xf>
    <xf numFmtId="0" fontId="18" fillId="0" borderId="44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right" vertical="center" wrapText="1"/>
    </xf>
    <xf numFmtId="0" fontId="13" fillId="0" borderId="45" xfId="0" applyFont="1" applyBorder="1" applyAlignment="1">
      <alignment vertical="center" wrapText="1"/>
    </xf>
    <xf numFmtId="0" fontId="18" fillId="0" borderId="14" xfId="0" applyFont="1" applyBorder="1" applyAlignment="1">
      <alignment horizontal="center" vertical="center"/>
    </xf>
    <xf numFmtId="176" fontId="9" fillId="0" borderId="75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25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right" vertical="center" wrapText="1"/>
    </xf>
    <xf numFmtId="176" fontId="9" fillId="3" borderId="23" xfId="0" applyNumberFormat="1" applyFont="1" applyFill="1" applyBorder="1" applyAlignment="1">
      <alignment horizontal="right" vertical="center" wrapText="1"/>
    </xf>
    <xf numFmtId="176" fontId="9" fillId="0" borderId="14" xfId="4" applyNumberFormat="1" applyFont="1" applyFill="1" applyBorder="1" applyAlignment="1">
      <alignment horizontal="right" vertical="center" wrapText="1"/>
    </xf>
    <xf numFmtId="176" fontId="9" fillId="3" borderId="65" xfId="0" applyNumberFormat="1" applyFont="1" applyFill="1" applyBorder="1" applyAlignment="1">
      <alignment horizontal="right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176" fontId="14" fillId="3" borderId="0" xfId="3" applyNumberFormat="1" applyFont="1" applyFill="1" applyBorder="1">
      <alignment vertical="center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6" fillId="3" borderId="22" xfId="0" quotePrefix="1" applyFont="1" applyFill="1" applyBorder="1" applyAlignment="1">
      <alignment horizontal="center" vertical="center" wrapText="1"/>
    </xf>
    <xf numFmtId="0" fontId="6" fillId="3" borderId="18" xfId="0" quotePrefix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2" xfId="0" quotePrefix="1" applyFont="1" applyFill="1" applyBorder="1" applyAlignment="1">
      <alignment horizontal="center" vertical="center"/>
    </xf>
    <xf numFmtId="0" fontId="6" fillId="3" borderId="11" xfId="0" quotePrefix="1" applyFont="1" applyFill="1" applyBorder="1" applyAlignment="1">
      <alignment horizontal="center" vertical="center"/>
    </xf>
    <xf numFmtId="0" fontId="6" fillId="3" borderId="18" xfId="0" quotePrefix="1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8" fillId="0" borderId="76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center" vertical="center"/>
    </xf>
    <xf numFmtId="0" fontId="6" fillId="3" borderId="11" xfId="0" quotePrefix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0" xfId="0" applyFont="1" applyFill="1" applyBorder="1" applyAlignment="1">
      <alignment horizontal="center" vertical="center" wrapText="1"/>
    </xf>
    <xf numFmtId="0" fontId="6" fillId="3" borderId="71" xfId="0" applyFont="1" applyFill="1" applyBorder="1" applyAlignment="1">
      <alignment horizontal="center" vertical="center" wrapText="1"/>
    </xf>
    <xf numFmtId="0" fontId="6" fillId="3" borderId="72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 wrapText="1"/>
    </xf>
    <xf numFmtId="0" fontId="6" fillId="3" borderId="68" xfId="0" applyFont="1" applyFill="1" applyBorder="1" applyAlignment="1">
      <alignment horizontal="center" vertical="center" wrapText="1"/>
    </xf>
    <xf numFmtId="0" fontId="6" fillId="3" borderId="69" xfId="0" applyFont="1" applyFill="1" applyBorder="1" applyAlignment="1">
      <alignment horizontal="center" vertical="center" wrapText="1"/>
    </xf>
    <xf numFmtId="0" fontId="18" fillId="0" borderId="47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6" fillId="3" borderId="65" xfId="0" applyFont="1" applyFill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3" borderId="64" xfId="0" quotePrefix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1" fontId="7" fillId="2" borderId="4" xfId="1" applyFont="1" applyFill="1" applyBorder="1" applyAlignment="1">
      <alignment horizontal="center" vertical="center" wrapText="1"/>
    </xf>
    <xf numFmtId="41" fontId="7" fillId="2" borderId="9" xfId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8" fillId="0" borderId="43" xfId="0" quotePrefix="1" applyFont="1" applyBorder="1" applyAlignment="1">
      <alignment horizontal="center" vertical="center" wrapText="1"/>
    </xf>
    <xf numFmtId="0" fontId="18" fillId="0" borderId="11" xfId="0" quotePrefix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8" fillId="0" borderId="74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2" xfId="0" quotePrefix="1" applyFont="1" applyBorder="1" applyAlignment="1">
      <alignment horizontal="center" vertical="center" wrapText="1"/>
    </xf>
    <xf numFmtId="0" fontId="18" fillId="0" borderId="40" xfId="0" quotePrefix="1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0" fontId="6" fillId="3" borderId="55" xfId="0" quotePrefix="1" applyFont="1" applyFill="1" applyBorder="1" applyAlignment="1">
      <alignment horizontal="center" vertical="center" wrapText="1"/>
    </xf>
    <xf numFmtId="0" fontId="6" fillId="3" borderId="56" xfId="0" quotePrefix="1" applyFont="1" applyFill="1" applyBorder="1" applyAlignment="1">
      <alignment horizontal="center" vertical="center" wrapText="1"/>
    </xf>
    <xf numFmtId="0" fontId="6" fillId="3" borderId="57" xfId="0" quotePrefix="1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61" xfId="0" quotePrefix="1" applyFont="1" applyFill="1" applyBorder="1" applyAlignment="1">
      <alignment horizontal="center" vertical="center" wrapText="1"/>
    </xf>
    <xf numFmtId="0" fontId="6" fillId="3" borderId="62" xfId="0" quotePrefix="1" applyFont="1" applyFill="1" applyBorder="1" applyAlignment="1">
      <alignment horizontal="center" vertical="center" wrapText="1"/>
    </xf>
    <xf numFmtId="0" fontId="6" fillId="3" borderId="63" xfId="0" quotePrefix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43" xfId="0" quotePrefix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6" fillId="3" borderId="40" xfId="0" quotePrefix="1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</cellXfs>
  <cellStyles count="6">
    <cellStyle name="쉼표 [0] 2" xfId="4"/>
    <cellStyle name="쉼표 [0] 2 2" xfId="1"/>
    <cellStyle name="표준" xfId="0" builtinId="0"/>
    <cellStyle name="표준 2" xfId="5"/>
    <cellStyle name="표준 2 2" xfId="2"/>
    <cellStyle name="표준 2_2012안심예산" xfId="3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115" zoomScaleNormal="115" zoomScaleSheetLayoutView="11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H23" sqref="H23"/>
    </sheetView>
  </sheetViews>
  <sheetFormatPr defaultRowHeight="17.25" x14ac:dyDescent="0.3"/>
  <cols>
    <col min="1" max="1" width="3.75" style="4" customWidth="1"/>
    <col min="2" max="2" width="11.75" style="5" customWidth="1"/>
    <col min="3" max="3" width="3.75" style="5" customWidth="1"/>
    <col min="4" max="4" width="11.75" style="6" customWidth="1"/>
    <col min="5" max="5" width="3.75" style="6" customWidth="1"/>
    <col min="6" max="6" width="11.75" style="6" customWidth="1"/>
    <col min="7" max="7" width="12" style="7" customWidth="1"/>
    <col min="8" max="8" width="12" style="1" customWidth="1"/>
    <col min="9" max="9" width="12" style="8" customWidth="1"/>
    <col min="10" max="10" width="8.5" style="1" customWidth="1"/>
    <col min="11" max="16384" width="9" style="1"/>
  </cols>
  <sheetData>
    <row r="1" spans="1:10" ht="45" customHeight="1" x14ac:dyDescent="0.3">
      <c r="A1" s="196" t="s">
        <v>126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0" s="3" customFormat="1" ht="23.25" customHeight="1" thickBot="1" x14ac:dyDescent="0.35">
      <c r="A2" s="197" t="s">
        <v>0</v>
      </c>
      <c r="B2" s="197"/>
      <c r="C2" s="2"/>
      <c r="D2" s="2"/>
      <c r="E2" s="2"/>
      <c r="F2" s="198" t="s">
        <v>1</v>
      </c>
      <c r="G2" s="198"/>
      <c r="H2" s="198"/>
      <c r="I2" s="198"/>
      <c r="J2" s="198"/>
    </row>
    <row r="3" spans="1:10" ht="26.25" customHeight="1" x14ac:dyDescent="0.3">
      <c r="A3" s="199" t="s">
        <v>2</v>
      </c>
      <c r="B3" s="200"/>
      <c r="C3" s="200"/>
      <c r="D3" s="200"/>
      <c r="E3" s="200"/>
      <c r="F3" s="201"/>
      <c r="G3" s="202" t="s">
        <v>85</v>
      </c>
      <c r="H3" s="204" t="s">
        <v>87</v>
      </c>
      <c r="I3" s="206" t="s">
        <v>3</v>
      </c>
      <c r="J3" s="208" t="s">
        <v>4</v>
      </c>
    </row>
    <row r="4" spans="1:10" ht="26.25" customHeight="1" thickBot="1" x14ac:dyDescent="0.35">
      <c r="A4" s="210" t="s">
        <v>5</v>
      </c>
      <c r="B4" s="211"/>
      <c r="C4" s="212" t="s">
        <v>6</v>
      </c>
      <c r="D4" s="211"/>
      <c r="E4" s="212" t="s">
        <v>7</v>
      </c>
      <c r="F4" s="211"/>
      <c r="G4" s="203"/>
      <c r="H4" s="205"/>
      <c r="I4" s="207"/>
      <c r="J4" s="209"/>
    </row>
    <row r="5" spans="1:10" ht="25.5" customHeight="1" thickTop="1" x14ac:dyDescent="0.3">
      <c r="A5" s="191" t="s">
        <v>8</v>
      </c>
      <c r="B5" s="192" t="s">
        <v>9</v>
      </c>
      <c r="C5" s="192">
        <v>11</v>
      </c>
      <c r="D5" s="192" t="s">
        <v>10</v>
      </c>
      <c r="E5" s="88">
        <v>111</v>
      </c>
      <c r="F5" s="88" t="s">
        <v>11</v>
      </c>
      <c r="G5" s="85">
        <v>34266120</v>
      </c>
      <c r="H5" s="30">
        <v>34523240</v>
      </c>
      <c r="I5" s="30">
        <f>H5-G5</f>
        <v>257120</v>
      </c>
      <c r="J5" s="31"/>
    </row>
    <row r="6" spans="1:10" ht="25.5" customHeight="1" x14ac:dyDescent="0.3">
      <c r="A6" s="170"/>
      <c r="B6" s="171"/>
      <c r="C6" s="155"/>
      <c r="D6" s="155"/>
      <c r="E6" s="32">
        <v>112</v>
      </c>
      <c r="F6" s="32" t="s">
        <v>12</v>
      </c>
      <c r="G6" s="86">
        <v>26458040</v>
      </c>
      <c r="H6" s="30">
        <v>29240540</v>
      </c>
      <c r="I6" s="30">
        <f>H6-G6</f>
        <v>2782500</v>
      </c>
      <c r="J6" s="34"/>
    </row>
    <row r="7" spans="1:10" ht="25.5" customHeight="1" x14ac:dyDescent="0.3">
      <c r="A7" s="153"/>
      <c r="B7" s="155"/>
      <c r="C7" s="193" t="s">
        <v>13</v>
      </c>
      <c r="D7" s="194"/>
      <c r="E7" s="194"/>
      <c r="F7" s="195"/>
      <c r="G7" s="33">
        <f>G5+G6</f>
        <v>60724160</v>
      </c>
      <c r="H7" s="33">
        <f>H5+H6</f>
        <v>63763780</v>
      </c>
      <c r="I7" s="30">
        <f>H7-G7</f>
        <v>3039620</v>
      </c>
      <c r="J7" s="34"/>
    </row>
    <row r="8" spans="1:10" ht="25.5" customHeight="1" x14ac:dyDescent="0.3">
      <c r="A8" s="152" t="s">
        <v>14</v>
      </c>
      <c r="B8" s="154" t="s">
        <v>15</v>
      </c>
      <c r="C8" s="32">
        <v>41</v>
      </c>
      <c r="D8" s="32" t="s">
        <v>15</v>
      </c>
      <c r="E8" s="32">
        <v>412</v>
      </c>
      <c r="F8" s="32" t="s">
        <v>94</v>
      </c>
      <c r="G8" s="104">
        <v>12233320</v>
      </c>
      <c r="H8" s="33">
        <v>12293320</v>
      </c>
      <c r="I8" s="30">
        <f t="shared" ref="I8:I27" si="0">H8-G8</f>
        <v>60000</v>
      </c>
      <c r="J8" s="34"/>
    </row>
    <row r="9" spans="1:10" ht="25.5" customHeight="1" x14ac:dyDescent="0.3">
      <c r="A9" s="153"/>
      <c r="B9" s="155"/>
      <c r="C9" s="175" t="s">
        <v>13</v>
      </c>
      <c r="D9" s="182"/>
      <c r="E9" s="182"/>
      <c r="F9" s="183"/>
      <c r="G9" s="33">
        <f>SUM(G8)</f>
        <v>12233320</v>
      </c>
      <c r="H9" s="33">
        <f>SUM(H8)</f>
        <v>12293320</v>
      </c>
      <c r="I9" s="30">
        <f t="shared" si="0"/>
        <v>60000</v>
      </c>
      <c r="J9" s="34"/>
    </row>
    <row r="10" spans="1:10" ht="25.5" customHeight="1" x14ac:dyDescent="0.3">
      <c r="A10" s="152" t="s">
        <v>16</v>
      </c>
      <c r="B10" s="175" t="s">
        <v>17</v>
      </c>
      <c r="C10" s="185">
        <v>51</v>
      </c>
      <c r="D10" s="187" t="s">
        <v>17</v>
      </c>
      <c r="E10" s="32">
        <v>511</v>
      </c>
      <c r="F10" s="32" t="s">
        <v>18</v>
      </c>
      <c r="G10" s="35">
        <v>0</v>
      </c>
      <c r="H10" s="33">
        <v>0</v>
      </c>
      <c r="I10" s="30">
        <f t="shared" si="0"/>
        <v>0</v>
      </c>
      <c r="J10" s="34"/>
    </row>
    <row r="11" spans="1:10" ht="25.5" customHeight="1" x14ac:dyDescent="0.3">
      <c r="A11" s="170"/>
      <c r="B11" s="184"/>
      <c r="C11" s="186"/>
      <c r="D11" s="188"/>
      <c r="E11" s="32">
        <v>512</v>
      </c>
      <c r="F11" s="32" t="s">
        <v>19</v>
      </c>
      <c r="G11" s="35">
        <v>0</v>
      </c>
      <c r="H11" s="33">
        <v>0</v>
      </c>
      <c r="I11" s="30">
        <f t="shared" si="0"/>
        <v>0</v>
      </c>
      <c r="J11" s="34"/>
    </row>
    <row r="12" spans="1:10" ht="25.5" customHeight="1" x14ac:dyDescent="0.3">
      <c r="A12" s="153"/>
      <c r="B12" s="176"/>
      <c r="C12" s="176" t="s">
        <v>13</v>
      </c>
      <c r="D12" s="189"/>
      <c r="E12" s="189"/>
      <c r="F12" s="190"/>
      <c r="G12" s="35">
        <f>SUM(G10:G11)</f>
        <v>0</v>
      </c>
      <c r="H12" s="33">
        <f>SUM(H10:H11)</f>
        <v>0</v>
      </c>
      <c r="I12" s="30">
        <f t="shared" si="0"/>
        <v>0</v>
      </c>
      <c r="J12" s="34"/>
    </row>
    <row r="13" spans="1:10" ht="25.5" customHeight="1" x14ac:dyDescent="0.3">
      <c r="A13" s="152" t="s">
        <v>20</v>
      </c>
      <c r="B13" s="154" t="s">
        <v>21</v>
      </c>
      <c r="C13" s="180">
        <v>61</v>
      </c>
      <c r="D13" s="180" t="s">
        <v>21</v>
      </c>
      <c r="E13" s="124">
        <v>611</v>
      </c>
      <c r="F13" s="134" t="s">
        <v>22</v>
      </c>
      <c r="G13" s="86">
        <v>256442270</v>
      </c>
      <c r="H13" s="33">
        <v>256271930</v>
      </c>
      <c r="I13" s="30">
        <f t="shared" si="0"/>
        <v>-170340</v>
      </c>
      <c r="J13" s="34"/>
    </row>
    <row r="14" spans="1:10" ht="25.5" customHeight="1" x14ac:dyDescent="0.3">
      <c r="A14" s="170"/>
      <c r="B14" s="171"/>
      <c r="C14" s="181"/>
      <c r="D14" s="181"/>
      <c r="E14" s="124">
        <v>612</v>
      </c>
      <c r="F14" s="134" t="s">
        <v>122</v>
      </c>
      <c r="G14" s="125">
        <v>62862390</v>
      </c>
      <c r="H14" s="33">
        <v>62862390</v>
      </c>
      <c r="I14" s="30">
        <f t="shared" si="0"/>
        <v>0</v>
      </c>
      <c r="J14" s="34"/>
    </row>
    <row r="15" spans="1:10" ht="25.5" customHeight="1" x14ac:dyDescent="0.3">
      <c r="A15" s="153"/>
      <c r="B15" s="155"/>
      <c r="C15" s="172" t="s">
        <v>13</v>
      </c>
      <c r="D15" s="173"/>
      <c r="E15" s="173"/>
      <c r="F15" s="174"/>
      <c r="G15" s="36">
        <f>G13+G14</f>
        <v>319304660</v>
      </c>
      <c r="H15" s="33">
        <f>H13+H14</f>
        <v>319134320</v>
      </c>
      <c r="I15" s="30">
        <f t="shared" si="0"/>
        <v>-170340</v>
      </c>
      <c r="J15" s="34"/>
    </row>
    <row r="16" spans="1:10" ht="25.5" customHeight="1" x14ac:dyDescent="0.3">
      <c r="A16" s="152" t="s">
        <v>23</v>
      </c>
      <c r="B16" s="175" t="s">
        <v>121</v>
      </c>
      <c r="C16" s="90">
        <v>71</v>
      </c>
      <c r="D16" s="90" t="s">
        <v>24</v>
      </c>
      <c r="E16" s="90">
        <v>712</v>
      </c>
      <c r="F16" s="38" t="s">
        <v>25</v>
      </c>
      <c r="G16" s="39">
        <v>0</v>
      </c>
      <c r="H16" s="40">
        <v>0</v>
      </c>
      <c r="I16" s="30">
        <f t="shared" si="0"/>
        <v>0</v>
      </c>
      <c r="J16" s="34"/>
    </row>
    <row r="17" spans="1:10" ht="25.5" customHeight="1" x14ac:dyDescent="0.3">
      <c r="A17" s="153"/>
      <c r="B17" s="176"/>
      <c r="C17" s="177" t="s">
        <v>13</v>
      </c>
      <c r="D17" s="178"/>
      <c r="E17" s="178"/>
      <c r="F17" s="179"/>
      <c r="G17" s="39">
        <f>SUM(G16)</f>
        <v>0</v>
      </c>
      <c r="H17" s="39">
        <f>SUM(H16)</f>
        <v>0</v>
      </c>
      <c r="I17" s="30">
        <f t="shared" si="0"/>
        <v>0</v>
      </c>
      <c r="J17" s="34"/>
    </row>
    <row r="18" spans="1:10" ht="25.5" customHeight="1" x14ac:dyDescent="0.3">
      <c r="A18" s="152" t="s">
        <v>26</v>
      </c>
      <c r="B18" s="154" t="s">
        <v>27</v>
      </c>
      <c r="C18" s="132">
        <v>81</v>
      </c>
      <c r="D18" s="133" t="s">
        <v>27</v>
      </c>
      <c r="E18" s="89">
        <v>811</v>
      </c>
      <c r="F18" s="90" t="s">
        <v>90</v>
      </c>
      <c r="G18" s="104">
        <v>0</v>
      </c>
      <c r="H18" s="33">
        <v>0</v>
      </c>
      <c r="I18" s="30">
        <f t="shared" si="0"/>
        <v>0</v>
      </c>
      <c r="J18" s="34"/>
    </row>
    <row r="19" spans="1:10" ht="25.5" customHeight="1" x14ac:dyDescent="0.3">
      <c r="A19" s="153"/>
      <c r="B19" s="155"/>
      <c r="C19" s="156" t="s">
        <v>29</v>
      </c>
      <c r="D19" s="157"/>
      <c r="E19" s="157"/>
      <c r="F19" s="158"/>
      <c r="G19" s="35">
        <f>SUM(G18:G18)</f>
        <v>0</v>
      </c>
      <c r="H19" s="33">
        <f>SUM(H18:H18)</f>
        <v>0</v>
      </c>
      <c r="I19" s="30">
        <f t="shared" si="0"/>
        <v>0</v>
      </c>
      <c r="J19" s="34"/>
    </row>
    <row r="20" spans="1:10" ht="25.5" customHeight="1" x14ac:dyDescent="0.3">
      <c r="A20" s="164" t="s">
        <v>30</v>
      </c>
      <c r="B20" s="161" t="s">
        <v>31</v>
      </c>
      <c r="C20" s="167">
        <v>91</v>
      </c>
      <c r="D20" s="167" t="s">
        <v>31</v>
      </c>
      <c r="E20" s="135">
        <v>911</v>
      </c>
      <c r="F20" s="135" t="s">
        <v>32</v>
      </c>
      <c r="G20" s="86">
        <v>6169486</v>
      </c>
      <c r="H20" s="35">
        <v>6169486</v>
      </c>
      <c r="I20" s="30">
        <f t="shared" si="0"/>
        <v>0</v>
      </c>
      <c r="J20" s="34"/>
    </row>
    <row r="21" spans="1:10" ht="25.5" customHeight="1" x14ac:dyDescent="0.3">
      <c r="A21" s="165"/>
      <c r="B21" s="162"/>
      <c r="C21" s="168"/>
      <c r="D21" s="168"/>
      <c r="E21" s="124">
        <v>912</v>
      </c>
      <c r="F21" s="124" t="s">
        <v>123</v>
      </c>
      <c r="G21" s="125">
        <v>20</v>
      </c>
      <c r="H21" s="35">
        <v>20</v>
      </c>
      <c r="I21" s="30">
        <f t="shared" si="0"/>
        <v>0</v>
      </c>
      <c r="J21" s="34"/>
    </row>
    <row r="22" spans="1:10" ht="25.5" customHeight="1" x14ac:dyDescent="0.3">
      <c r="A22" s="165"/>
      <c r="B22" s="162"/>
      <c r="C22" s="169"/>
      <c r="D22" s="169"/>
      <c r="E22" s="124">
        <v>912</v>
      </c>
      <c r="F22" s="124" t="s">
        <v>124</v>
      </c>
      <c r="G22" s="104">
        <v>2675670</v>
      </c>
      <c r="H22" s="35">
        <v>2675670</v>
      </c>
      <c r="I22" s="30">
        <f t="shared" si="0"/>
        <v>0</v>
      </c>
      <c r="J22" s="34"/>
    </row>
    <row r="23" spans="1:10" ht="25.5" customHeight="1" x14ac:dyDescent="0.3">
      <c r="A23" s="166"/>
      <c r="B23" s="163"/>
      <c r="C23" s="149" t="s">
        <v>13</v>
      </c>
      <c r="D23" s="159"/>
      <c r="E23" s="159"/>
      <c r="F23" s="160"/>
      <c r="G23" s="35">
        <f>SUM(G20:G22)</f>
        <v>8845176</v>
      </c>
      <c r="H23" s="35">
        <f>SUM(H20:H22)</f>
        <v>8845176</v>
      </c>
      <c r="I23" s="30">
        <f t="shared" si="0"/>
        <v>0</v>
      </c>
      <c r="J23" s="34"/>
    </row>
    <row r="24" spans="1:10" ht="26.25" customHeight="1" x14ac:dyDescent="0.3">
      <c r="A24" s="142">
        <v>10</v>
      </c>
      <c r="B24" s="145" t="s">
        <v>105</v>
      </c>
      <c r="C24" s="148">
        <v>101</v>
      </c>
      <c r="D24" s="148" t="s">
        <v>105</v>
      </c>
      <c r="E24" s="105">
        <v>1012</v>
      </c>
      <c r="F24" s="82" t="s">
        <v>33</v>
      </c>
      <c r="G24" s="87">
        <v>929</v>
      </c>
      <c r="H24" s="106">
        <v>929</v>
      </c>
      <c r="I24" s="30">
        <f t="shared" si="0"/>
        <v>0</v>
      </c>
      <c r="J24" s="107"/>
    </row>
    <row r="25" spans="1:10" ht="26.25" customHeight="1" x14ac:dyDescent="0.3">
      <c r="A25" s="143"/>
      <c r="B25" s="146"/>
      <c r="C25" s="148"/>
      <c r="D25" s="148"/>
      <c r="E25" s="105">
        <v>1013</v>
      </c>
      <c r="F25" s="82" t="s">
        <v>106</v>
      </c>
      <c r="G25" s="87">
        <v>3480000</v>
      </c>
      <c r="H25" s="106">
        <v>3480000</v>
      </c>
      <c r="I25" s="93">
        <f t="shared" si="0"/>
        <v>0</v>
      </c>
      <c r="J25" s="107"/>
    </row>
    <row r="26" spans="1:10" ht="26.25" customHeight="1" x14ac:dyDescent="0.3">
      <c r="A26" s="143"/>
      <c r="B26" s="146"/>
      <c r="C26" s="148"/>
      <c r="D26" s="148"/>
      <c r="E26" s="105">
        <v>1014</v>
      </c>
      <c r="F26" s="82" t="s">
        <v>107</v>
      </c>
      <c r="G26" s="87">
        <v>8023380</v>
      </c>
      <c r="H26" s="106">
        <v>7673380</v>
      </c>
      <c r="I26" s="93">
        <f t="shared" si="0"/>
        <v>-350000</v>
      </c>
      <c r="J26" s="107"/>
    </row>
    <row r="27" spans="1:10" ht="26.25" customHeight="1" x14ac:dyDescent="0.3">
      <c r="A27" s="144"/>
      <c r="B27" s="147"/>
      <c r="C27" s="149" t="s">
        <v>108</v>
      </c>
      <c r="D27" s="150"/>
      <c r="E27" s="150"/>
      <c r="F27" s="151"/>
      <c r="G27" s="106">
        <f>SUM(G24:G26)</f>
        <v>11504309</v>
      </c>
      <c r="H27" s="106">
        <f>SUM(H24:H26)</f>
        <v>11154309</v>
      </c>
      <c r="I27" s="93">
        <f t="shared" si="0"/>
        <v>-350000</v>
      </c>
      <c r="J27" s="107"/>
    </row>
    <row r="28" spans="1:10" ht="26.25" customHeight="1" thickBot="1" x14ac:dyDescent="0.35">
      <c r="A28" s="139" t="s">
        <v>34</v>
      </c>
      <c r="B28" s="140"/>
      <c r="C28" s="140"/>
      <c r="D28" s="140"/>
      <c r="E28" s="140"/>
      <c r="F28" s="141"/>
      <c r="G28" s="108">
        <f>G7+G9+G11+G15+G17+G19+G23+G27</f>
        <v>412611625</v>
      </c>
      <c r="H28" s="108">
        <f>H7+H9+H11+H15+H17+H19+H23+H27</f>
        <v>415190905</v>
      </c>
      <c r="I28" s="109">
        <f>I27+I23+I19+I17+I13+I11+I9+I7</f>
        <v>2579280</v>
      </c>
      <c r="J28" s="110"/>
    </row>
  </sheetData>
  <mergeCells count="46"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  <mergeCell ref="A5:A7"/>
    <mergeCell ref="B5:B7"/>
    <mergeCell ref="C5:C6"/>
    <mergeCell ref="D5:D6"/>
    <mergeCell ref="C7:F7"/>
    <mergeCell ref="A8:A9"/>
    <mergeCell ref="B8:B9"/>
    <mergeCell ref="C9:F9"/>
    <mergeCell ref="A10:A12"/>
    <mergeCell ref="B10:B12"/>
    <mergeCell ref="C10:C11"/>
    <mergeCell ref="D10:D11"/>
    <mergeCell ref="C12:F12"/>
    <mergeCell ref="A13:A15"/>
    <mergeCell ref="B13:B15"/>
    <mergeCell ref="C15:F15"/>
    <mergeCell ref="A16:A17"/>
    <mergeCell ref="B16:B17"/>
    <mergeCell ref="C17:F17"/>
    <mergeCell ref="C13:C14"/>
    <mergeCell ref="D13:D14"/>
    <mergeCell ref="A18:A19"/>
    <mergeCell ref="B18:B19"/>
    <mergeCell ref="C19:F19"/>
    <mergeCell ref="C23:F23"/>
    <mergeCell ref="B20:B23"/>
    <mergeCell ref="A20:A23"/>
    <mergeCell ref="C20:C22"/>
    <mergeCell ref="D20:D22"/>
    <mergeCell ref="A28:F28"/>
    <mergeCell ref="A24:A27"/>
    <mergeCell ref="B24:B27"/>
    <mergeCell ref="C24:C26"/>
    <mergeCell ref="D24:D26"/>
    <mergeCell ref="C27:F27"/>
  </mergeCells>
  <phoneticPr fontId="2" type="noConversion"/>
  <printOptions horizontalCentered="1"/>
  <pageMargins left="0.19685039370078741" right="0.19685039370078741" top="0.6692913385826772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view="pageBreakPreview" zoomScale="115" zoomScaleNormal="100" zoomScaleSheetLayoutView="115" workbookViewId="0">
      <pane xSplit="4" ySplit="4" topLeftCell="E11" activePane="bottomRight" state="frozen"/>
      <selection pane="topRight" activeCell="E1" sqref="E1"/>
      <selection pane="bottomLeft" activeCell="A5" sqref="A5"/>
      <selection pane="bottomRight" activeCell="K28" sqref="K28"/>
    </sheetView>
  </sheetViews>
  <sheetFormatPr defaultRowHeight="18" x14ac:dyDescent="0.3"/>
  <cols>
    <col min="1" max="1" width="3.75" style="16" customWidth="1"/>
    <col min="2" max="2" width="11.75" style="16" customWidth="1"/>
    <col min="3" max="3" width="3.75" style="16" customWidth="1"/>
    <col min="4" max="4" width="11.75" style="17" customWidth="1"/>
    <col min="5" max="5" width="3.75" style="17" customWidth="1"/>
    <col min="6" max="6" width="12.75" style="17" customWidth="1"/>
    <col min="7" max="9" width="12" style="18" customWidth="1"/>
    <col min="10" max="10" width="8.25" style="18" customWidth="1"/>
    <col min="11" max="11" width="12.25" style="19" customWidth="1"/>
    <col min="12" max="12" width="12" style="20" customWidth="1"/>
    <col min="13" max="13" width="13.125" style="21" customWidth="1"/>
    <col min="14" max="16384" width="9" style="21"/>
  </cols>
  <sheetData>
    <row r="1" spans="1:19" s="1" customFormat="1" ht="45" customHeight="1" x14ac:dyDescent="0.3">
      <c r="A1" s="196" t="s">
        <v>128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9" s="3" customFormat="1" ht="23.25" customHeight="1" thickBot="1" x14ac:dyDescent="0.35">
      <c r="A2" s="197" t="s">
        <v>35</v>
      </c>
      <c r="B2" s="197"/>
      <c r="C2" s="9"/>
      <c r="D2" s="9"/>
      <c r="E2" s="9"/>
      <c r="F2" s="198" t="s">
        <v>1</v>
      </c>
      <c r="G2" s="198"/>
      <c r="H2" s="198"/>
      <c r="I2" s="198"/>
      <c r="J2" s="198"/>
    </row>
    <row r="3" spans="1:19" s="13" customFormat="1" ht="26.25" customHeight="1" x14ac:dyDescent="0.3">
      <c r="A3" s="199" t="s">
        <v>2</v>
      </c>
      <c r="B3" s="200"/>
      <c r="C3" s="200"/>
      <c r="D3" s="200"/>
      <c r="E3" s="200"/>
      <c r="F3" s="201"/>
      <c r="G3" s="204" t="s">
        <v>84</v>
      </c>
      <c r="H3" s="204" t="s">
        <v>86</v>
      </c>
      <c r="I3" s="204" t="s">
        <v>3</v>
      </c>
      <c r="J3" s="208" t="s">
        <v>4</v>
      </c>
      <c r="K3" s="10"/>
      <c r="L3" s="11"/>
      <c r="M3" s="12"/>
      <c r="N3" s="12"/>
    </row>
    <row r="4" spans="1:19" s="13" customFormat="1" ht="26.25" customHeight="1" thickBot="1" x14ac:dyDescent="0.35">
      <c r="A4" s="210" t="s">
        <v>5</v>
      </c>
      <c r="B4" s="211"/>
      <c r="C4" s="212" t="s">
        <v>6</v>
      </c>
      <c r="D4" s="211"/>
      <c r="E4" s="212" t="s">
        <v>7</v>
      </c>
      <c r="F4" s="211"/>
      <c r="G4" s="205"/>
      <c r="H4" s="205"/>
      <c r="I4" s="205"/>
      <c r="J4" s="209"/>
      <c r="K4" s="10"/>
      <c r="L4" s="11"/>
      <c r="M4" s="12"/>
      <c r="N4" s="12"/>
    </row>
    <row r="5" spans="1:19" s="13" customFormat="1" ht="25.5" customHeight="1" thickTop="1" x14ac:dyDescent="0.3">
      <c r="A5" s="214" t="s">
        <v>109</v>
      </c>
      <c r="B5" s="218" t="s">
        <v>36</v>
      </c>
      <c r="C5" s="218">
        <v>11</v>
      </c>
      <c r="D5" s="218" t="s">
        <v>37</v>
      </c>
      <c r="E5" s="257">
        <v>111</v>
      </c>
      <c r="F5" s="91" t="s">
        <v>95</v>
      </c>
      <c r="G5" s="83">
        <v>223642860</v>
      </c>
      <c r="H5" s="83">
        <v>223642860</v>
      </c>
      <c r="I5" s="93">
        <f>H5-G5</f>
        <v>0</v>
      </c>
      <c r="J5" s="94"/>
      <c r="K5" s="14"/>
      <c r="L5" s="15"/>
    </row>
    <row r="6" spans="1:19" s="13" customFormat="1" ht="25.5" customHeight="1" x14ac:dyDescent="0.3">
      <c r="A6" s="214"/>
      <c r="B6" s="218"/>
      <c r="C6" s="218"/>
      <c r="D6" s="218"/>
      <c r="E6" s="147"/>
      <c r="F6" s="91" t="s">
        <v>96</v>
      </c>
      <c r="G6" s="83">
        <v>22200000</v>
      </c>
      <c r="H6" s="83">
        <v>22200000</v>
      </c>
      <c r="I6" s="93">
        <f t="shared" ref="I6:I38" si="0">H6-G6</f>
        <v>0</v>
      </c>
      <c r="J6" s="94"/>
      <c r="K6" s="14"/>
      <c r="L6" s="15"/>
    </row>
    <row r="7" spans="1:19" s="13" customFormat="1" ht="25.5" customHeight="1" x14ac:dyDescent="0.3">
      <c r="A7" s="143"/>
      <c r="B7" s="218"/>
      <c r="C7" s="218"/>
      <c r="D7" s="218"/>
      <c r="E7" s="231">
        <v>112</v>
      </c>
      <c r="F7" s="81" t="s">
        <v>97</v>
      </c>
      <c r="G7" s="83">
        <v>11300000</v>
      </c>
      <c r="H7" s="83">
        <v>11360000</v>
      </c>
      <c r="I7" s="93">
        <f t="shared" si="0"/>
        <v>60000</v>
      </c>
      <c r="J7" s="95"/>
      <c r="K7" s="14"/>
      <c r="L7" s="15"/>
    </row>
    <row r="8" spans="1:19" s="13" customFormat="1" ht="25.5" customHeight="1" x14ac:dyDescent="0.3">
      <c r="A8" s="143"/>
      <c r="B8" s="218"/>
      <c r="C8" s="218"/>
      <c r="D8" s="218"/>
      <c r="E8" s="147"/>
      <c r="F8" s="81" t="s">
        <v>98</v>
      </c>
      <c r="G8" s="83">
        <v>1760000</v>
      </c>
      <c r="H8" s="83">
        <v>1220000</v>
      </c>
      <c r="I8" s="93">
        <f t="shared" si="0"/>
        <v>-540000</v>
      </c>
      <c r="J8" s="95"/>
      <c r="K8" s="14"/>
      <c r="L8" s="15"/>
    </row>
    <row r="9" spans="1:19" s="13" customFormat="1" ht="25.5" customHeight="1" x14ac:dyDescent="0.3">
      <c r="A9" s="143"/>
      <c r="B9" s="218"/>
      <c r="C9" s="218"/>
      <c r="D9" s="218"/>
      <c r="E9" s="91">
        <v>113</v>
      </c>
      <c r="F9" s="81" t="s">
        <v>99</v>
      </c>
      <c r="G9" s="83">
        <v>0</v>
      </c>
      <c r="H9" s="83">
        <v>0</v>
      </c>
      <c r="I9" s="93">
        <f t="shared" si="0"/>
        <v>0</v>
      </c>
      <c r="J9" s="95"/>
      <c r="K9" s="14"/>
      <c r="L9" s="15"/>
    </row>
    <row r="10" spans="1:19" s="13" customFormat="1" ht="25.5" customHeight="1" x14ac:dyDescent="0.3">
      <c r="A10" s="143"/>
      <c r="B10" s="218"/>
      <c r="C10" s="218"/>
      <c r="D10" s="218"/>
      <c r="E10" s="231">
        <v>115</v>
      </c>
      <c r="F10" s="96" t="s">
        <v>100</v>
      </c>
      <c r="G10" s="83">
        <v>18636980</v>
      </c>
      <c r="H10" s="83">
        <v>18636980</v>
      </c>
      <c r="I10" s="93">
        <f>H10-G10</f>
        <v>0</v>
      </c>
      <c r="J10" s="95"/>
      <c r="K10" s="14"/>
      <c r="L10" s="15"/>
    </row>
    <row r="11" spans="1:19" s="13" customFormat="1" ht="25.5" customHeight="1" x14ac:dyDescent="0.3">
      <c r="A11" s="143"/>
      <c r="B11" s="218"/>
      <c r="C11" s="218"/>
      <c r="D11" s="218"/>
      <c r="E11" s="147"/>
      <c r="F11" s="96" t="s">
        <v>101</v>
      </c>
      <c r="G11" s="83">
        <v>1850040</v>
      </c>
      <c r="H11" s="83">
        <v>1850040</v>
      </c>
      <c r="I11" s="93">
        <f t="shared" si="0"/>
        <v>0</v>
      </c>
      <c r="J11" s="95"/>
      <c r="K11" s="14"/>
      <c r="L11" s="15"/>
    </row>
    <row r="12" spans="1:19" s="13" customFormat="1" ht="25.5" customHeight="1" x14ac:dyDescent="0.3">
      <c r="A12" s="143"/>
      <c r="B12" s="218"/>
      <c r="C12" s="218"/>
      <c r="D12" s="218"/>
      <c r="E12" s="231">
        <v>116</v>
      </c>
      <c r="F12" s="81" t="s">
        <v>102</v>
      </c>
      <c r="G12" s="83">
        <v>19811900</v>
      </c>
      <c r="H12" s="83">
        <v>19811900</v>
      </c>
      <c r="I12" s="93">
        <f t="shared" si="0"/>
        <v>0</v>
      </c>
      <c r="J12" s="95"/>
      <c r="K12" s="14"/>
      <c r="L12" s="15"/>
    </row>
    <row r="13" spans="1:19" s="13" customFormat="1" ht="25.5" customHeight="1" x14ac:dyDescent="0.3">
      <c r="A13" s="143"/>
      <c r="B13" s="218"/>
      <c r="C13" s="218"/>
      <c r="D13" s="218"/>
      <c r="E13" s="147"/>
      <c r="F13" s="81" t="s">
        <v>103</v>
      </c>
      <c r="G13" s="83">
        <v>1251360</v>
      </c>
      <c r="H13" s="83">
        <v>1251360</v>
      </c>
      <c r="I13" s="93">
        <f t="shared" si="0"/>
        <v>0</v>
      </c>
      <c r="J13" s="95"/>
      <c r="K13" s="14"/>
      <c r="L13" s="15"/>
    </row>
    <row r="14" spans="1:19" s="99" customFormat="1" ht="25.5" customHeight="1" x14ac:dyDescent="0.3">
      <c r="A14" s="143"/>
      <c r="B14" s="218"/>
      <c r="C14" s="147"/>
      <c r="D14" s="147"/>
      <c r="E14" s="232" t="s">
        <v>38</v>
      </c>
      <c r="F14" s="233"/>
      <c r="G14" s="84">
        <f>SUM(G5:G13)</f>
        <v>300453140</v>
      </c>
      <c r="H14" s="84">
        <f>SUM(H5:H13)</f>
        <v>299973140</v>
      </c>
      <c r="I14" s="93">
        <f t="shared" si="0"/>
        <v>-480000</v>
      </c>
      <c r="J14" s="95"/>
      <c r="K14" s="14"/>
      <c r="L14" s="15"/>
      <c r="M14" s="97"/>
      <c r="N14" s="98"/>
      <c r="O14" s="98"/>
      <c r="P14" s="98"/>
      <c r="Q14" s="98"/>
      <c r="R14" s="98"/>
      <c r="S14" s="98"/>
    </row>
    <row r="15" spans="1:19" s="99" customFormat="1" ht="25.5" customHeight="1" x14ac:dyDescent="0.3">
      <c r="A15" s="143"/>
      <c r="B15" s="218"/>
      <c r="C15" s="231">
        <v>12</v>
      </c>
      <c r="D15" s="231" t="s">
        <v>39</v>
      </c>
      <c r="E15" s="81">
        <v>121</v>
      </c>
      <c r="F15" s="81" t="s">
        <v>40</v>
      </c>
      <c r="G15" s="83">
        <v>0</v>
      </c>
      <c r="H15" s="83">
        <v>0</v>
      </c>
      <c r="I15" s="93">
        <f t="shared" si="0"/>
        <v>0</v>
      </c>
      <c r="J15" s="95"/>
      <c r="K15" s="100"/>
      <c r="L15" s="101"/>
      <c r="M15" s="98"/>
      <c r="N15" s="98"/>
      <c r="O15" s="98"/>
      <c r="P15" s="98"/>
      <c r="Q15" s="98"/>
      <c r="R15" s="98"/>
      <c r="S15" s="98"/>
    </row>
    <row r="16" spans="1:19" s="99" customFormat="1" ht="25.5" customHeight="1" x14ac:dyDescent="0.3">
      <c r="A16" s="143"/>
      <c r="B16" s="218"/>
      <c r="C16" s="218"/>
      <c r="D16" s="218"/>
      <c r="E16" s="81">
        <v>122</v>
      </c>
      <c r="F16" s="81" t="s">
        <v>41</v>
      </c>
      <c r="G16" s="83">
        <v>8800000</v>
      </c>
      <c r="H16" s="83">
        <v>8800000</v>
      </c>
      <c r="I16" s="93">
        <f t="shared" si="0"/>
        <v>0</v>
      </c>
      <c r="J16" s="95"/>
      <c r="K16" s="100"/>
      <c r="L16" s="101"/>
      <c r="M16" s="98"/>
      <c r="N16" s="98"/>
      <c r="O16" s="98"/>
      <c r="P16" s="98"/>
      <c r="Q16" s="98"/>
      <c r="R16" s="98"/>
      <c r="S16" s="98"/>
    </row>
    <row r="17" spans="1:19" s="99" customFormat="1" ht="25.5" customHeight="1" x14ac:dyDescent="0.3">
      <c r="A17" s="143"/>
      <c r="B17" s="218"/>
      <c r="C17" s="218"/>
      <c r="D17" s="218"/>
      <c r="E17" s="81">
        <v>123</v>
      </c>
      <c r="F17" s="81" t="s">
        <v>42</v>
      </c>
      <c r="G17" s="83">
        <v>59000</v>
      </c>
      <c r="H17" s="83">
        <v>59000</v>
      </c>
      <c r="I17" s="93">
        <f t="shared" si="0"/>
        <v>0</v>
      </c>
      <c r="J17" s="95"/>
      <c r="K17" s="100"/>
      <c r="L17" s="101"/>
      <c r="M17" s="98"/>
      <c r="N17" s="98"/>
      <c r="O17" s="98"/>
      <c r="P17" s="98"/>
      <c r="Q17" s="98"/>
      <c r="R17" s="98"/>
      <c r="S17" s="98"/>
    </row>
    <row r="18" spans="1:19" s="99" customFormat="1" ht="25.5" customHeight="1" x14ac:dyDescent="0.3">
      <c r="A18" s="143"/>
      <c r="B18" s="218"/>
      <c r="C18" s="147"/>
      <c r="D18" s="147"/>
      <c r="E18" s="232" t="s">
        <v>38</v>
      </c>
      <c r="F18" s="233"/>
      <c r="G18" s="84">
        <f>SUM(G15:G17)</f>
        <v>8859000</v>
      </c>
      <c r="H18" s="84">
        <f>SUM(H15:H17)</f>
        <v>8859000</v>
      </c>
      <c r="I18" s="93">
        <f t="shared" si="0"/>
        <v>0</v>
      </c>
      <c r="J18" s="95"/>
      <c r="K18" s="100"/>
      <c r="L18" s="101"/>
      <c r="M18" s="98"/>
      <c r="N18" s="98"/>
      <c r="O18" s="98"/>
      <c r="P18" s="98"/>
      <c r="Q18" s="98"/>
      <c r="R18" s="98"/>
      <c r="S18" s="98"/>
    </row>
    <row r="19" spans="1:19" s="99" customFormat="1" ht="25.5" customHeight="1" x14ac:dyDescent="0.3">
      <c r="A19" s="143"/>
      <c r="B19" s="218"/>
      <c r="C19" s="231">
        <v>13</v>
      </c>
      <c r="D19" s="231" t="s">
        <v>43</v>
      </c>
      <c r="E19" s="81">
        <v>131</v>
      </c>
      <c r="F19" s="81" t="s">
        <v>44</v>
      </c>
      <c r="G19" s="83">
        <v>0</v>
      </c>
      <c r="H19" s="83">
        <v>0</v>
      </c>
      <c r="I19" s="93">
        <f t="shared" si="0"/>
        <v>0</v>
      </c>
      <c r="J19" s="95"/>
      <c r="K19" s="100"/>
      <c r="L19" s="101"/>
      <c r="M19" s="98"/>
      <c r="N19" s="98"/>
      <c r="O19" s="102"/>
      <c r="P19" s="98"/>
      <c r="Q19" s="98"/>
      <c r="R19" s="98"/>
      <c r="S19" s="98"/>
    </row>
    <row r="20" spans="1:19" s="99" customFormat="1" ht="25.5" customHeight="1" x14ac:dyDescent="0.3">
      <c r="A20" s="143"/>
      <c r="B20" s="218"/>
      <c r="C20" s="218"/>
      <c r="D20" s="218"/>
      <c r="E20" s="81">
        <v>132</v>
      </c>
      <c r="F20" s="81" t="s">
        <v>45</v>
      </c>
      <c r="G20" s="83">
        <v>8645760</v>
      </c>
      <c r="H20" s="83">
        <v>8545760</v>
      </c>
      <c r="I20" s="93">
        <f t="shared" si="0"/>
        <v>-100000</v>
      </c>
      <c r="J20" s="95"/>
      <c r="K20" s="100"/>
      <c r="L20" s="101"/>
      <c r="M20" s="98"/>
      <c r="N20" s="98"/>
      <c r="O20" s="102"/>
      <c r="P20" s="98"/>
      <c r="Q20" s="98"/>
      <c r="R20" s="98"/>
      <c r="S20" s="98"/>
    </row>
    <row r="21" spans="1:19" s="99" customFormat="1" ht="25.5" customHeight="1" x14ac:dyDescent="0.3">
      <c r="A21" s="143"/>
      <c r="B21" s="218"/>
      <c r="C21" s="218"/>
      <c r="D21" s="218"/>
      <c r="E21" s="81">
        <v>133</v>
      </c>
      <c r="F21" s="81" t="s">
        <v>104</v>
      </c>
      <c r="G21" s="83">
        <v>12430021</v>
      </c>
      <c r="H21" s="83">
        <v>12471101</v>
      </c>
      <c r="I21" s="93">
        <f t="shared" si="0"/>
        <v>41080</v>
      </c>
      <c r="J21" s="95"/>
      <c r="K21" s="100"/>
      <c r="L21" s="101"/>
      <c r="M21" s="98"/>
      <c r="N21" s="98"/>
      <c r="O21" s="102"/>
      <c r="P21" s="98"/>
      <c r="Q21" s="98"/>
      <c r="R21" s="98"/>
      <c r="S21" s="98"/>
    </row>
    <row r="22" spans="1:19" s="99" customFormat="1" ht="25.5" customHeight="1" x14ac:dyDescent="0.3">
      <c r="A22" s="143"/>
      <c r="B22" s="218"/>
      <c r="C22" s="218"/>
      <c r="D22" s="218"/>
      <c r="E22" s="81">
        <v>135</v>
      </c>
      <c r="F22" s="81" t="s">
        <v>46</v>
      </c>
      <c r="G22" s="83">
        <v>63000</v>
      </c>
      <c r="H22" s="83">
        <v>63000</v>
      </c>
      <c r="I22" s="93">
        <f t="shared" si="0"/>
        <v>0</v>
      </c>
      <c r="J22" s="95"/>
      <c r="K22" s="100"/>
      <c r="L22" s="101"/>
      <c r="M22" s="98"/>
      <c r="N22" s="98"/>
      <c r="O22" s="103"/>
      <c r="P22" s="98"/>
      <c r="Q22" s="98"/>
      <c r="R22" s="98"/>
      <c r="S22" s="98"/>
    </row>
    <row r="23" spans="1:19" s="13" customFormat="1" ht="25.5" customHeight="1" x14ac:dyDescent="0.3">
      <c r="A23" s="143"/>
      <c r="B23" s="218"/>
      <c r="C23" s="218"/>
      <c r="D23" s="218"/>
      <c r="E23" s="81">
        <v>136</v>
      </c>
      <c r="F23" s="81" t="s">
        <v>47</v>
      </c>
      <c r="G23" s="83">
        <v>5276340</v>
      </c>
      <c r="H23" s="83">
        <v>3479340</v>
      </c>
      <c r="I23" s="93">
        <f t="shared" si="0"/>
        <v>-1797000</v>
      </c>
      <c r="J23" s="95"/>
      <c r="K23" s="100"/>
      <c r="L23" s="101"/>
      <c r="M23" s="98"/>
      <c r="N23" s="97"/>
      <c r="O23" s="97"/>
      <c r="P23" s="102"/>
      <c r="Q23" s="97"/>
      <c r="R23" s="97"/>
      <c r="S23" s="97"/>
    </row>
    <row r="24" spans="1:19" s="13" customFormat="1" ht="25.5" customHeight="1" x14ac:dyDescent="0.3">
      <c r="A24" s="143"/>
      <c r="B24" s="218"/>
      <c r="C24" s="147"/>
      <c r="D24" s="147"/>
      <c r="E24" s="232" t="s">
        <v>38</v>
      </c>
      <c r="F24" s="233"/>
      <c r="G24" s="84">
        <f>SUM(G19:G23)</f>
        <v>26415121</v>
      </c>
      <c r="H24" s="84">
        <f>SUM(H19:H23)</f>
        <v>24559201</v>
      </c>
      <c r="I24" s="93">
        <f>H24-G24</f>
        <v>-1855920</v>
      </c>
      <c r="J24" s="95"/>
      <c r="K24" s="100"/>
      <c r="L24" s="101"/>
      <c r="M24" s="98"/>
      <c r="N24" s="97"/>
      <c r="O24" s="97"/>
      <c r="P24" s="97"/>
      <c r="Q24" s="97"/>
      <c r="R24" s="97"/>
      <c r="S24" s="97"/>
    </row>
    <row r="25" spans="1:19" s="13" customFormat="1" ht="25.5" customHeight="1" x14ac:dyDescent="0.3">
      <c r="A25" s="144"/>
      <c r="B25" s="147"/>
      <c r="C25" s="232" t="s">
        <v>13</v>
      </c>
      <c r="D25" s="234"/>
      <c r="E25" s="234"/>
      <c r="F25" s="233"/>
      <c r="G25" s="84">
        <f>G14+G18+G24</f>
        <v>335727261</v>
      </c>
      <c r="H25" s="84">
        <f>H14+H18+H24</f>
        <v>333391341</v>
      </c>
      <c r="I25" s="93">
        <f>H25-G25</f>
        <v>-2335920</v>
      </c>
      <c r="J25" s="95"/>
      <c r="K25" s="14"/>
      <c r="L25" s="15"/>
      <c r="M25" s="97"/>
      <c r="N25" s="97"/>
      <c r="O25" s="97"/>
      <c r="P25" s="97"/>
      <c r="Q25" s="97"/>
      <c r="R25" s="97"/>
      <c r="S25" s="97"/>
    </row>
    <row r="26" spans="1:19" s="13" customFormat="1" ht="25.5" customHeight="1" x14ac:dyDescent="0.3">
      <c r="A26" s="235" t="s">
        <v>110</v>
      </c>
      <c r="B26" s="231" t="s">
        <v>48</v>
      </c>
      <c r="C26" s="231">
        <v>21</v>
      </c>
      <c r="D26" s="231" t="s">
        <v>74</v>
      </c>
      <c r="E26" s="81">
        <v>211</v>
      </c>
      <c r="F26" s="81" t="s">
        <v>49</v>
      </c>
      <c r="G26" s="83">
        <v>560000</v>
      </c>
      <c r="H26" s="83">
        <v>0</v>
      </c>
      <c r="I26" s="93">
        <f t="shared" si="0"/>
        <v>-560000</v>
      </c>
      <c r="J26" s="95"/>
      <c r="K26" s="14"/>
      <c r="L26" s="15"/>
      <c r="M26" s="97"/>
      <c r="N26" s="97"/>
      <c r="O26" s="97"/>
      <c r="P26" s="97"/>
      <c r="Q26" s="97"/>
      <c r="R26" s="97"/>
      <c r="S26" s="97"/>
    </row>
    <row r="27" spans="1:19" s="13" customFormat="1" ht="25.5" customHeight="1" x14ac:dyDescent="0.3">
      <c r="A27" s="214"/>
      <c r="B27" s="218"/>
      <c r="C27" s="218"/>
      <c r="D27" s="218"/>
      <c r="E27" s="111">
        <v>212</v>
      </c>
      <c r="F27" s="111" t="s">
        <v>50</v>
      </c>
      <c r="G27" s="83">
        <v>3740740</v>
      </c>
      <c r="H27" s="83">
        <v>4088740</v>
      </c>
      <c r="I27" s="93">
        <f t="shared" si="0"/>
        <v>348000</v>
      </c>
      <c r="J27" s="112"/>
      <c r="K27" s="14"/>
      <c r="L27" s="15"/>
      <c r="M27" s="97"/>
      <c r="N27" s="97"/>
      <c r="O27" s="97"/>
      <c r="P27" s="97"/>
      <c r="Q27" s="97"/>
      <c r="R27" s="97"/>
      <c r="S27" s="97"/>
    </row>
    <row r="28" spans="1:19" s="13" customFormat="1" ht="25.5" customHeight="1" x14ac:dyDescent="0.3">
      <c r="A28" s="214"/>
      <c r="B28" s="218"/>
      <c r="C28" s="147"/>
      <c r="D28" s="147"/>
      <c r="E28" s="91">
        <v>213</v>
      </c>
      <c r="F28" s="91" t="s">
        <v>51</v>
      </c>
      <c r="G28" s="83">
        <v>6048000</v>
      </c>
      <c r="H28" s="83">
        <v>4048000</v>
      </c>
      <c r="I28" s="93">
        <f t="shared" si="0"/>
        <v>-2000000</v>
      </c>
      <c r="J28" s="94"/>
      <c r="K28" s="14"/>
      <c r="L28" s="15"/>
      <c r="M28" s="97"/>
      <c r="N28" s="97"/>
      <c r="O28" s="97"/>
      <c r="P28" s="97"/>
      <c r="Q28" s="97"/>
      <c r="R28" s="97"/>
      <c r="S28" s="97"/>
    </row>
    <row r="29" spans="1:19" s="13" customFormat="1" ht="25.5" customHeight="1" thickBot="1" x14ac:dyDescent="0.35">
      <c r="A29" s="236"/>
      <c r="B29" s="237"/>
      <c r="C29" s="238" t="s">
        <v>13</v>
      </c>
      <c r="D29" s="140"/>
      <c r="E29" s="140"/>
      <c r="F29" s="141"/>
      <c r="G29" s="113">
        <f>SUM(G26:G28)</f>
        <v>10348740</v>
      </c>
      <c r="H29" s="113">
        <f>SUM(H26:H28)</f>
        <v>8136740</v>
      </c>
      <c r="I29" s="114">
        <f>H29-G29</f>
        <v>-2212000</v>
      </c>
      <c r="J29" s="115"/>
      <c r="K29" s="14"/>
      <c r="L29" s="15"/>
      <c r="M29" s="97"/>
      <c r="N29" s="97"/>
      <c r="O29" s="97"/>
      <c r="P29" s="97"/>
      <c r="Q29" s="97"/>
      <c r="R29" s="97"/>
      <c r="S29" s="97"/>
    </row>
    <row r="30" spans="1:19" s="13" customFormat="1" ht="24" customHeight="1" x14ac:dyDescent="0.3">
      <c r="A30" s="213" t="s">
        <v>111</v>
      </c>
      <c r="B30" s="217" t="s">
        <v>52</v>
      </c>
      <c r="C30" s="221">
        <v>31</v>
      </c>
      <c r="D30" s="217" t="s">
        <v>43</v>
      </c>
      <c r="E30" s="225">
        <v>311</v>
      </c>
      <c r="F30" s="116" t="s">
        <v>53</v>
      </c>
      <c r="G30" s="83">
        <v>36391170</v>
      </c>
      <c r="H30" s="83">
        <v>35659070</v>
      </c>
      <c r="I30" s="117">
        <f t="shared" si="0"/>
        <v>-732100</v>
      </c>
      <c r="J30" s="118"/>
      <c r="K30" s="14"/>
      <c r="L30" s="15"/>
      <c r="M30" s="97"/>
      <c r="N30" s="97"/>
      <c r="O30" s="97"/>
      <c r="P30" s="97"/>
      <c r="Q30" s="97"/>
      <c r="R30" s="97"/>
      <c r="S30" s="97"/>
    </row>
    <row r="31" spans="1:19" s="13" customFormat="1" ht="24" customHeight="1" x14ac:dyDescent="0.3">
      <c r="A31" s="214"/>
      <c r="B31" s="218"/>
      <c r="C31" s="146"/>
      <c r="D31" s="218"/>
      <c r="E31" s="226"/>
      <c r="F31" s="119" t="s">
        <v>112</v>
      </c>
      <c r="G31" s="83">
        <v>200000</v>
      </c>
      <c r="H31" s="83">
        <v>200000</v>
      </c>
      <c r="I31" s="120">
        <f t="shared" si="0"/>
        <v>0</v>
      </c>
      <c r="J31" s="94"/>
      <c r="K31" s="14"/>
      <c r="L31" s="15"/>
      <c r="M31" s="97"/>
      <c r="N31" s="97"/>
      <c r="O31" s="97"/>
      <c r="P31" s="97"/>
      <c r="Q31" s="97"/>
      <c r="R31" s="97"/>
      <c r="S31" s="97"/>
    </row>
    <row r="32" spans="1:19" s="13" customFormat="1" ht="24" customHeight="1" x14ac:dyDescent="0.3">
      <c r="A32" s="215"/>
      <c r="B32" s="219"/>
      <c r="C32" s="222"/>
      <c r="D32" s="219"/>
      <c r="E32" s="121">
        <v>312</v>
      </c>
      <c r="F32" s="121" t="s">
        <v>54</v>
      </c>
      <c r="G32" s="83">
        <v>3482790</v>
      </c>
      <c r="H32" s="83">
        <v>4028780</v>
      </c>
      <c r="I32" s="93">
        <f t="shared" si="0"/>
        <v>545990</v>
      </c>
      <c r="J32" s="95"/>
      <c r="K32" s="14"/>
      <c r="L32" s="15"/>
      <c r="M32" s="97"/>
      <c r="N32" s="97"/>
      <c r="O32" s="97"/>
      <c r="P32" s="97"/>
      <c r="Q32" s="97"/>
      <c r="R32" s="97"/>
      <c r="S32" s="97"/>
    </row>
    <row r="33" spans="1:21" s="13" customFormat="1" ht="24" customHeight="1" x14ac:dyDescent="0.3">
      <c r="A33" s="215"/>
      <c r="B33" s="219"/>
      <c r="C33" s="222"/>
      <c r="D33" s="219"/>
      <c r="E33" s="121">
        <v>313</v>
      </c>
      <c r="F33" s="121" t="s">
        <v>113</v>
      </c>
      <c r="G33" s="83">
        <v>149700</v>
      </c>
      <c r="H33" s="83">
        <v>149700</v>
      </c>
      <c r="I33" s="93">
        <f t="shared" si="0"/>
        <v>0</v>
      </c>
      <c r="J33" s="95"/>
      <c r="K33" s="14"/>
      <c r="L33" s="15"/>
      <c r="M33" s="97"/>
      <c r="N33" s="97"/>
      <c r="O33" s="97"/>
      <c r="P33" s="97"/>
      <c r="Q33" s="97"/>
      <c r="R33" s="97"/>
      <c r="S33" s="97"/>
    </row>
    <row r="34" spans="1:21" s="47" customFormat="1" ht="24" customHeight="1" x14ac:dyDescent="0.3">
      <c r="A34" s="215"/>
      <c r="B34" s="219"/>
      <c r="C34" s="222"/>
      <c r="D34" s="219"/>
      <c r="E34" s="121">
        <v>314</v>
      </c>
      <c r="F34" s="121" t="s">
        <v>56</v>
      </c>
      <c r="G34" s="83">
        <v>1512340</v>
      </c>
      <c r="H34" s="83">
        <v>1432340</v>
      </c>
      <c r="I34" s="93">
        <f t="shared" si="0"/>
        <v>-80000</v>
      </c>
      <c r="J34" s="95"/>
      <c r="K34" s="45"/>
      <c r="L34" s="46"/>
      <c r="O34" s="50"/>
      <c r="P34" s="50"/>
      <c r="Q34" s="52"/>
      <c r="R34" s="50"/>
      <c r="S34" s="50"/>
      <c r="T34" s="50"/>
      <c r="U34" s="50"/>
    </row>
    <row r="35" spans="1:21" s="47" customFormat="1" ht="24" customHeight="1" x14ac:dyDescent="0.3">
      <c r="A35" s="215"/>
      <c r="B35" s="219"/>
      <c r="C35" s="222"/>
      <c r="D35" s="219"/>
      <c r="E35" s="121">
        <v>315</v>
      </c>
      <c r="F35" s="121" t="s">
        <v>57</v>
      </c>
      <c r="G35" s="83">
        <v>0</v>
      </c>
      <c r="H35" s="83">
        <v>0</v>
      </c>
      <c r="I35" s="93">
        <f t="shared" si="0"/>
        <v>0</v>
      </c>
      <c r="J35" s="95"/>
      <c r="K35" s="45"/>
      <c r="L35" s="46"/>
      <c r="O35" s="50"/>
      <c r="P35" s="50"/>
      <c r="Q35" s="52"/>
      <c r="R35" s="50"/>
      <c r="S35" s="50"/>
      <c r="T35" s="50"/>
      <c r="U35" s="50"/>
    </row>
    <row r="36" spans="1:21" s="47" customFormat="1" ht="24" customHeight="1" x14ac:dyDescent="0.3">
      <c r="A36" s="215"/>
      <c r="B36" s="219"/>
      <c r="C36" s="222"/>
      <c r="D36" s="219"/>
      <c r="E36" s="121">
        <v>318</v>
      </c>
      <c r="F36" s="121" t="s">
        <v>58</v>
      </c>
      <c r="G36" s="83">
        <v>1810990</v>
      </c>
      <c r="H36" s="83">
        <v>1718435</v>
      </c>
      <c r="I36" s="93">
        <f t="shared" si="0"/>
        <v>-92555</v>
      </c>
      <c r="J36" s="95"/>
      <c r="K36" s="45"/>
      <c r="L36" s="46"/>
      <c r="O36" s="50"/>
      <c r="P36" s="50"/>
      <c r="Q36" s="52"/>
      <c r="R36" s="50"/>
      <c r="S36" s="50"/>
      <c r="T36" s="50"/>
      <c r="U36" s="50"/>
    </row>
    <row r="37" spans="1:21" s="47" customFormat="1" ht="24" customHeight="1" x14ac:dyDescent="0.3">
      <c r="A37" s="215"/>
      <c r="B37" s="219"/>
      <c r="C37" s="222"/>
      <c r="D37" s="224"/>
      <c r="E37" s="121">
        <v>319</v>
      </c>
      <c r="F37" s="121" t="s">
        <v>59</v>
      </c>
      <c r="G37" s="83">
        <v>3243080</v>
      </c>
      <c r="H37" s="83">
        <v>4174480</v>
      </c>
      <c r="I37" s="93">
        <f t="shared" si="0"/>
        <v>931400</v>
      </c>
      <c r="J37" s="95"/>
      <c r="K37" s="45"/>
      <c r="L37" s="46"/>
      <c r="O37" s="50"/>
      <c r="P37" s="50"/>
      <c r="Q37" s="52"/>
      <c r="R37" s="50"/>
      <c r="S37" s="50"/>
      <c r="T37" s="50"/>
      <c r="U37" s="50"/>
    </row>
    <row r="38" spans="1:21" s="47" customFormat="1" ht="24" customHeight="1" x14ac:dyDescent="0.3">
      <c r="A38" s="215"/>
      <c r="B38" s="219"/>
      <c r="C38" s="222"/>
      <c r="D38" s="227" t="s">
        <v>114</v>
      </c>
      <c r="E38" s="229">
        <v>332</v>
      </c>
      <c r="F38" s="122" t="s">
        <v>115</v>
      </c>
      <c r="G38" s="83">
        <v>268500</v>
      </c>
      <c r="H38" s="83">
        <v>18500</v>
      </c>
      <c r="I38" s="93">
        <f t="shared" si="0"/>
        <v>-250000</v>
      </c>
      <c r="J38" s="94"/>
      <c r="K38" s="45"/>
      <c r="L38" s="46"/>
      <c r="O38" s="50"/>
      <c r="P38" s="50"/>
      <c r="Q38" s="52"/>
      <c r="R38" s="50"/>
      <c r="S38" s="50"/>
      <c r="T38" s="50"/>
      <c r="U38" s="50"/>
    </row>
    <row r="39" spans="1:21" s="47" customFormat="1" ht="24" customHeight="1" x14ac:dyDescent="0.3">
      <c r="A39" s="215"/>
      <c r="B39" s="219"/>
      <c r="C39" s="223"/>
      <c r="D39" s="228"/>
      <c r="E39" s="230"/>
      <c r="F39" s="123" t="s">
        <v>116</v>
      </c>
      <c r="G39" s="92">
        <v>0</v>
      </c>
      <c r="H39" s="92">
        <v>0</v>
      </c>
      <c r="I39" s="93">
        <v>0</v>
      </c>
      <c r="J39" s="94"/>
      <c r="K39" s="45"/>
      <c r="L39" s="46"/>
      <c r="O39" s="50"/>
      <c r="P39" s="50"/>
      <c r="Q39" s="52"/>
      <c r="R39" s="50"/>
      <c r="S39" s="50"/>
      <c r="T39" s="50"/>
      <c r="U39" s="50"/>
    </row>
    <row r="40" spans="1:21" s="47" customFormat="1" ht="24" customHeight="1" x14ac:dyDescent="0.3">
      <c r="A40" s="216"/>
      <c r="B40" s="220"/>
      <c r="C40" s="149" t="s">
        <v>13</v>
      </c>
      <c r="D40" s="150"/>
      <c r="E40" s="150"/>
      <c r="F40" s="151"/>
      <c r="G40" s="84">
        <f>SUM(G30:G39)</f>
        <v>47058570</v>
      </c>
      <c r="H40" s="84">
        <f>SUM(H30:H39)</f>
        <v>47381305</v>
      </c>
      <c r="I40" s="93">
        <f>H40-G40</f>
        <v>322735</v>
      </c>
      <c r="J40" s="95"/>
      <c r="K40" s="45"/>
      <c r="L40" s="46"/>
      <c r="O40" s="50"/>
      <c r="P40" s="50"/>
      <c r="Q40" s="52"/>
      <c r="R40" s="50"/>
      <c r="S40" s="50"/>
      <c r="T40" s="50"/>
      <c r="U40" s="50"/>
    </row>
    <row r="41" spans="1:21" s="47" customFormat="1" ht="24" customHeight="1" x14ac:dyDescent="0.3">
      <c r="A41" s="164" t="s">
        <v>14</v>
      </c>
      <c r="B41" s="254" t="s">
        <v>60</v>
      </c>
      <c r="C41" s="37">
        <v>41</v>
      </c>
      <c r="D41" s="37" t="s">
        <v>60</v>
      </c>
      <c r="E41" s="41">
        <v>411</v>
      </c>
      <c r="F41" s="41" t="s">
        <v>61</v>
      </c>
      <c r="G41" s="83">
        <v>17272584</v>
      </c>
      <c r="H41" s="48">
        <v>17272584</v>
      </c>
      <c r="I41" s="93">
        <f>H41-G41</f>
        <v>0</v>
      </c>
      <c r="J41" s="49"/>
      <c r="K41" s="45"/>
      <c r="L41" s="46"/>
      <c r="O41" s="50"/>
      <c r="P41" s="50"/>
      <c r="Q41" s="60"/>
      <c r="R41" s="50"/>
      <c r="S41" s="50"/>
      <c r="T41" s="50"/>
      <c r="U41" s="50"/>
    </row>
    <row r="42" spans="1:21" s="47" customFormat="1" ht="24" customHeight="1" x14ac:dyDescent="0.3">
      <c r="A42" s="166"/>
      <c r="B42" s="163"/>
      <c r="C42" s="176" t="s">
        <v>13</v>
      </c>
      <c r="D42" s="255"/>
      <c r="E42" s="255"/>
      <c r="F42" s="256"/>
      <c r="G42" s="48">
        <f>SUM(G41:G41)</f>
        <v>17272584</v>
      </c>
      <c r="H42" s="48">
        <f>SUM(H41:H41)</f>
        <v>17272584</v>
      </c>
      <c r="I42" s="30">
        <f t="shared" ref="I42:I54" si="1">H42-G42</f>
        <v>0</v>
      </c>
      <c r="J42" s="49"/>
      <c r="K42" s="45"/>
      <c r="L42" s="46"/>
      <c r="O42" s="50"/>
      <c r="P42" s="50"/>
      <c r="Q42" s="50"/>
      <c r="R42" s="50"/>
      <c r="S42" s="50"/>
      <c r="T42" s="50"/>
      <c r="U42" s="50"/>
    </row>
    <row r="43" spans="1:21" s="47" customFormat="1" ht="24" customHeight="1" x14ac:dyDescent="0.3">
      <c r="A43" s="152">
        <v>5</v>
      </c>
      <c r="B43" s="154" t="s">
        <v>62</v>
      </c>
      <c r="C43" s="32">
        <v>51</v>
      </c>
      <c r="D43" s="32" t="s">
        <v>62</v>
      </c>
      <c r="E43" s="32">
        <v>511</v>
      </c>
      <c r="F43" s="32" t="s">
        <v>62</v>
      </c>
      <c r="G43" s="48">
        <v>0</v>
      </c>
      <c r="H43" s="48">
        <v>0</v>
      </c>
      <c r="I43" s="30">
        <f t="shared" si="1"/>
        <v>0</v>
      </c>
      <c r="J43" s="49"/>
      <c r="K43" s="45"/>
      <c r="L43" s="46"/>
      <c r="O43" s="50"/>
      <c r="P43" s="50"/>
      <c r="Q43" s="50"/>
      <c r="R43" s="50"/>
      <c r="S43" s="50"/>
      <c r="T43" s="50"/>
      <c r="U43" s="50"/>
    </row>
    <row r="44" spans="1:21" s="47" customFormat="1" ht="24" customHeight="1" x14ac:dyDescent="0.3">
      <c r="A44" s="239"/>
      <c r="B44" s="155"/>
      <c r="C44" s="193" t="s">
        <v>13</v>
      </c>
      <c r="D44" s="194"/>
      <c r="E44" s="194"/>
      <c r="F44" s="195"/>
      <c r="G44" s="48">
        <v>0</v>
      </c>
      <c r="H44" s="48">
        <v>0</v>
      </c>
      <c r="I44" s="30">
        <f t="shared" si="1"/>
        <v>0</v>
      </c>
      <c r="J44" s="49"/>
      <c r="K44" s="45"/>
      <c r="L44" s="46"/>
      <c r="O44" s="50"/>
      <c r="P44" s="50"/>
      <c r="Q44" s="50"/>
      <c r="R44" s="50"/>
      <c r="S44" s="50"/>
      <c r="T44" s="50"/>
      <c r="U44" s="50"/>
    </row>
    <row r="45" spans="1:21" s="47" customFormat="1" ht="24" customHeight="1" x14ac:dyDescent="0.3">
      <c r="A45" s="152" t="s">
        <v>20</v>
      </c>
      <c r="B45" s="154" t="s">
        <v>63</v>
      </c>
      <c r="C45" s="154">
        <v>61</v>
      </c>
      <c r="D45" s="154" t="s">
        <v>64</v>
      </c>
      <c r="E45" s="32">
        <v>611</v>
      </c>
      <c r="F45" s="32" t="s">
        <v>65</v>
      </c>
      <c r="G45" s="48">
        <v>0</v>
      </c>
      <c r="H45" s="48">
        <v>0</v>
      </c>
      <c r="I45" s="30">
        <f t="shared" si="1"/>
        <v>0</v>
      </c>
      <c r="J45" s="49"/>
      <c r="K45" s="45"/>
      <c r="L45" s="46"/>
      <c r="O45" s="50"/>
      <c r="P45" s="50"/>
      <c r="Q45" s="50"/>
      <c r="R45" s="50"/>
      <c r="S45" s="50"/>
      <c r="T45" s="50"/>
      <c r="U45" s="50"/>
    </row>
    <row r="46" spans="1:21" s="47" customFormat="1" ht="24" customHeight="1" x14ac:dyDescent="0.3">
      <c r="A46" s="250"/>
      <c r="B46" s="171"/>
      <c r="C46" s="155"/>
      <c r="D46" s="155"/>
      <c r="E46" s="32">
        <v>612</v>
      </c>
      <c r="F46" s="32" t="s">
        <v>66</v>
      </c>
      <c r="G46" s="84">
        <v>0</v>
      </c>
      <c r="H46" s="48">
        <v>0</v>
      </c>
      <c r="I46" s="30">
        <f t="shared" si="1"/>
        <v>0</v>
      </c>
      <c r="J46" s="49"/>
      <c r="K46" s="45"/>
      <c r="L46" s="46"/>
      <c r="O46" s="50"/>
      <c r="P46" s="50"/>
      <c r="Q46" s="50"/>
      <c r="R46" s="50"/>
      <c r="S46" s="50"/>
      <c r="T46" s="50"/>
      <c r="U46" s="50"/>
    </row>
    <row r="47" spans="1:21" s="47" customFormat="1" ht="24" customHeight="1" x14ac:dyDescent="0.3">
      <c r="A47" s="239"/>
      <c r="B47" s="155"/>
      <c r="C47" s="193" t="s">
        <v>13</v>
      </c>
      <c r="D47" s="194"/>
      <c r="E47" s="194"/>
      <c r="F47" s="195"/>
      <c r="G47" s="48">
        <f>SUM(G45:G46)</f>
        <v>0</v>
      </c>
      <c r="H47" s="48">
        <f>SUM(H45:H46)</f>
        <v>0</v>
      </c>
      <c r="I47" s="30">
        <f t="shared" si="1"/>
        <v>0</v>
      </c>
      <c r="J47" s="49"/>
      <c r="K47" s="45"/>
      <c r="L47" s="46"/>
      <c r="O47" s="50"/>
      <c r="P47" s="50"/>
      <c r="Q47" s="50"/>
      <c r="R47" s="50"/>
      <c r="S47" s="50"/>
      <c r="T47" s="50"/>
      <c r="U47" s="50"/>
    </row>
    <row r="48" spans="1:21" s="47" customFormat="1" ht="24" customHeight="1" x14ac:dyDescent="0.3">
      <c r="A48" s="152" t="s">
        <v>23</v>
      </c>
      <c r="B48" s="154" t="s">
        <v>67</v>
      </c>
      <c r="C48" s="32">
        <v>71</v>
      </c>
      <c r="D48" s="32" t="s">
        <v>67</v>
      </c>
      <c r="E48" s="32">
        <v>711</v>
      </c>
      <c r="F48" s="32" t="s">
        <v>67</v>
      </c>
      <c r="G48" s="83">
        <v>2031490</v>
      </c>
      <c r="H48" s="48">
        <v>1777756</v>
      </c>
      <c r="I48" s="30">
        <f t="shared" si="1"/>
        <v>-253734</v>
      </c>
      <c r="J48" s="49"/>
      <c r="K48" s="45"/>
      <c r="L48" s="46"/>
    </row>
    <row r="49" spans="1:12" s="47" customFormat="1" ht="24" customHeight="1" x14ac:dyDescent="0.3">
      <c r="A49" s="250"/>
      <c r="B49" s="171"/>
      <c r="C49" s="175" t="s">
        <v>13</v>
      </c>
      <c r="D49" s="182"/>
      <c r="E49" s="182"/>
      <c r="F49" s="183"/>
      <c r="G49" s="48">
        <f>G48</f>
        <v>2031490</v>
      </c>
      <c r="H49" s="48">
        <f>H48</f>
        <v>1777756</v>
      </c>
      <c r="I49" s="30">
        <f t="shared" si="1"/>
        <v>-253734</v>
      </c>
      <c r="J49" s="49"/>
      <c r="K49" s="45"/>
      <c r="L49" s="46"/>
    </row>
    <row r="50" spans="1:12" s="47" customFormat="1" ht="24" customHeight="1" x14ac:dyDescent="0.3">
      <c r="A50" s="244" t="s">
        <v>26</v>
      </c>
      <c r="B50" s="241" t="s">
        <v>68</v>
      </c>
      <c r="C50" s="240">
        <v>81</v>
      </c>
      <c r="D50" s="240" t="s">
        <v>92</v>
      </c>
      <c r="E50" s="37">
        <v>811</v>
      </c>
      <c r="F50" s="37" t="s">
        <v>68</v>
      </c>
      <c r="G50" s="83">
        <v>172980</v>
      </c>
      <c r="H50" s="48">
        <v>0</v>
      </c>
      <c r="I50" s="30">
        <f t="shared" si="1"/>
        <v>-172980</v>
      </c>
      <c r="J50" s="49"/>
      <c r="K50" s="45"/>
      <c r="L50" s="46"/>
    </row>
    <row r="51" spans="1:12" s="47" customFormat="1" ht="24" customHeight="1" x14ac:dyDescent="0.3">
      <c r="A51" s="245"/>
      <c r="B51" s="242"/>
      <c r="C51" s="240"/>
      <c r="D51" s="240"/>
      <c r="E51" s="37">
        <v>812</v>
      </c>
      <c r="F51" s="37" t="s">
        <v>91</v>
      </c>
      <c r="G51" s="59">
        <v>0</v>
      </c>
      <c r="H51" s="48">
        <v>0</v>
      </c>
      <c r="I51" s="30">
        <f t="shared" si="1"/>
        <v>0</v>
      </c>
      <c r="J51" s="49"/>
      <c r="K51" s="45"/>
      <c r="L51" s="46"/>
    </row>
    <row r="52" spans="1:12" s="47" customFormat="1" ht="24" customHeight="1" x14ac:dyDescent="0.3">
      <c r="A52" s="246"/>
      <c r="B52" s="243"/>
      <c r="C52" s="176" t="s">
        <v>13</v>
      </c>
      <c r="D52" s="189"/>
      <c r="E52" s="189"/>
      <c r="F52" s="190"/>
      <c r="G52" s="48">
        <f>G51+G50</f>
        <v>172980</v>
      </c>
      <c r="H52" s="48">
        <f>H51+H50</f>
        <v>0</v>
      </c>
      <c r="I52" s="30">
        <f t="shared" si="1"/>
        <v>-172980</v>
      </c>
      <c r="J52" s="49"/>
      <c r="K52" s="45"/>
      <c r="L52" s="46"/>
    </row>
    <row r="53" spans="1:12" s="47" customFormat="1" ht="24" customHeight="1" x14ac:dyDescent="0.3">
      <c r="A53" s="251" t="s">
        <v>93</v>
      </c>
      <c r="B53" s="252"/>
      <c r="C53" s="252"/>
      <c r="D53" s="252"/>
      <c r="E53" s="252"/>
      <c r="F53" s="253"/>
      <c r="G53" s="61"/>
      <c r="H53" s="61">
        <v>7231179</v>
      </c>
      <c r="I53" s="30">
        <f t="shared" si="1"/>
        <v>7231179</v>
      </c>
      <c r="J53" s="62"/>
      <c r="K53" s="45"/>
      <c r="L53" s="46"/>
    </row>
    <row r="54" spans="1:12" s="47" customFormat="1" ht="24" customHeight="1" thickBot="1" x14ac:dyDescent="0.35">
      <c r="A54" s="247" t="s">
        <v>69</v>
      </c>
      <c r="B54" s="248"/>
      <c r="C54" s="248"/>
      <c r="D54" s="248"/>
      <c r="E54" s="248"/>
      <c r="F54" s="249"/>
      <c r="G54" s="54">
        <f>G25+G29+G40+G42+G44+G47+G49+G52+G53</f>
        <v>412611625</v>
      </c>
      <c r="H54" s="54">
        <f>H53+H52+H49+H47+H44+H42+H40+H29+H25</f>
        <v>415190905</v>
      </c>
      <c r="I54" s="30">
        <f t="shared" si="1"/>
        <v>2579280</v>
      </c>
      <c r="J54" s="56"/>
      <c r="K54" s="45"/>
      <c r="L54" s="46"/>
    </row>
    <row r="55" spans="1:12" s="13" customFormat="1" ht="24" customHeight="1" x14ac:dyDescent="0.3">
      <c r="A55" s="16"/>
      <c r="B55" s="16"/>
      <c r="C55" s="16"/>
      <c r="D55" s="17"/>
      <c r="E55" s="17"/>
      <c r="F55" s="17"/>
      <c r="G55" s="18">
        <f>'시설(세입결산)'!G28-'시설(세출결산)'!G54</f>
        <v>0</v>
      </c>
      <c r="H55" s="18">
        <f>'시설(세입결산)'!H28-'시설(세출결산)'!H54</f>
        <v>0</v>
      </c>
      <c r="I55" s="18"/>
      <c r="J55" s="18"/>
      <c r="K55" s="14"/>
      <c r="L55" s="15"/>
    </row>
    <row r="56" spans="1:12" s="13" customFormat="1" ht="24" customHeight="1" x14ac:dyDescent="0.3">
      <c r="A56" s="16"/>
      <c r="B56" s="16"/>
      <c r="C56" s="16"/>
      <c r="D56" s="17"/>
      <c r="E56" s="17"/>
      <c r="F56" s="17"/>
      <c r="G56" s="18"/>
      <c r="H56" s="18"/>
      <c r="I56" s="18"/>
      <c r="J56" s="18"/>
      <c r="K56" s="14"/>
      <c r="L56" s="15"/>
    </row>
    <row r="57" spans="1:12" s="13" customFormat="1" ht="24" customHeight="1" x14ac:dyDescent="0.3">
      <c r="A57" s="16"/>
      <c r="B57" s="16"/>
      <c r="C57" s="16"/>
      <c r="D57" s="17"/>
      <c r="E57" s="17"/>
      <c r="F57" s="17"/>
      <c r="G57" s="18"/>
      <c r="H57" s="18"/>
      <c r="I57" s="18"/>
      <c r="J57" s="18"/>
      <c r="K57" s="14"/>
      <c r="L57" s="15"/>
    </row>
  </sheetData>
  <mergeCells count="61"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  <mergeCell ref="A41:A42"/>
    <mergeCell ref="B41:B42"/>
    <mergeCell ref="C42:F42"/>
    <mergeCell ref="C40:F40"/>
    <mergeCell ref="A5:A25"/>
    <mergeCell ref="B5:B25"/>
    <mergeCell ref="C5:C14"/>
    <mergeCell ref="D5:D14"/>
    <mergeCell ref="E5:E6"/>
    <mergeCell ref="E7:E8"/>
    <mergeCell ref="E10:E11"/>
    <mergeCell ref="E12:E13"/>
    <mergeCell ref="E14:F14"/>
    <mergeCell ref="C15:C18"/>
    <mergeCell ref="D15:D18"/>
    <mergeCell ref="E18:F18"/>
    <mergeCell ref="A54:F54"/>
    <mergeCell ref="A45:A47"/>
    <mergeCell ref="B45:B47"/>
    <mergeCell ref="C45:C46"/>
    <mergeCell ref="D45:D46"/>
    <mergeCell ref="C47:F47"/>
    <mergeCell ref="A48:A49"/>
    <mergeCell ref="B48:B49"/>
    <mergeCell ref="C49:F49"/>
    <mergeCell ref="A53:F53"/>
    <mergeCell ref="C52:F52"/>
    <mergeCell ref="A43:A44"/>
    <mergeCell ref="B43:B44"/>
    <mergeCell ref="C44:F44"/>
    <mergeCell ref="D50:D51"/>
    <mergeCell ref="C50:C51"/>
    <mergeCell ref="B50:B52"/>
    <mergeCell ref="A50:A52"/>
    <mergeCell ref="C19:C24"/>
    <mergeCell ref="D19:D24"/>
    <mergeCell ref="E24:F24"/>
    <mergeCell ref="C25:F25"/>
    <mergeCell ref="A26:A29"/>
    <mergeCell ref="B26:B29"/>
    <mergeCell ref="C26:C28"/>
    <mergeCell ref="D26:D28"/>
    <mergeCell ref="C29:F29"/>
    <mergeCell ref="A30:A40"/>
    <mergeCell ref="B30:B40"/>
    <mergeCell ref="C30:C39"/>
    <mergeCell ref="D30:D37"/>
    <mergeCell ref="E30:E31"/>
    <mergeCell ref="D38:D39"/>
    <mergeCell ref="E38:E39"/>
  </mergeCells>
  <phoneticPr fontId="2" type="noConversion"/>
  <printOptions horizontalCentered="1"/>
  <pageMargins left="0.19685039370078741" right="0.19685039370078741" top="0.6692913385826772" bottom="0.35433070866141736" header="0.31496062992125984" footer="0.31496062992125984"/>
  <pageSetup paperSize="9" orientation="portrait" r:id="rId1"/>
  <headerFooter alignWithMargins="0"/>
  <rowBreaks count="1" manualBreakCount="1">
    <brk id="2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="115" zoomScaleNormal="100" zoomScaleSheetLayoutView="115" workbookViewId="0">
      <pane xSplit="4" ySplit="4" topLeftCell="E8" activePane="bottomRight" state="frozen"/>
      <selection pane="topRight" activeCell="E1" sqref="E1"/>
      <selection pane="bottomLeft" activeCell="A5" sqref="A5"/>
      <selection pane="bottomRight" activeCell="H32" sqref="H32"/>
    </sheetView>
  </sheetViews>
  <sheetFormatPr defaultRowHeight="17.25" x14ac:dyDescent="0.3"/>
  <cols>
    <col min="1" max="1" width="3.75" style="4" customWidth="1"/>
    <col min="2" max="2" width="11.75" style="5" customWidth="1"/>
    <col min="3" max="3" width="3.75" style="5" customWidth="1"/>
    <col min="4" max="4" width="11.75" style="6" customWidth="1"/>
    <col min="5" max="5" width="4.375" style="6" customWidth="1"/>
    <col min="6" max="6" width="11.75" style="6" customWidth="1"/>
    <col min="7" max="7" width="12" style="7" customWidth="1"/>
    <col min="8" max="8" width="12" style="1" customWidth="1"/>
    <col min="9" max="9" width="12" style="8" customWidth="1"/>
    <col min="10" max="10" width="8.5" style="1" customWidth="1"/>
    <col min="11" max="16384" width="9" style="1"/>
  </cols>
  <sheetData>
    <row r="1" spans="1:10" ht="45" customHeight="1" x14ac:dyDescent="0.3">
      <c r="A1" s="196" t="s">
        <v>125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0" s="3" customFormat="1" ht="23.25" customHeight="1" thickBot="1" x14ac:dyDescent="0.35">
      <c r="A2" s="197" t="s">
        <v>0</v>
      </c>
      <c r="B2" s="197"/>
      <c r="C2" s="2"/>
      <c r="D2" s="2"/>
      <c r="E2" s="2"/>
      <c r="F2" s="198" t="s">
        <v>1</v>
      </c>
      <c r="G2" s="198"/>
      <c r="H2" s="198"/>
      <c r="I2" s="198"/>
      <c r="J2" s="198"/>
    </row>
    <row r="3" spans="1:10" ht="25.5" customHeight="1" x14ac:dyDescent="0.3">
      <c r="A3" s="199" t="s">
        <v>2</v>
      </c>
      <c r="B3" s="200"/>
      <c r="C3" s="200"/>
      <c r="D3" s="200"/>
      <c r="E3" s="200"/>
      <c r="F3" s="201"/>
      <c r="G3" s="202" t="s">
        <v>84</v>
      </c>
      <c r="H3" s="204" t="s">
        <v>86</v>
      </c>
      <c r="I3" s="206" t="s">
        <v>3</v>
      </c>
      <c r="J3" s="208" t="s">
        <v>4</v>
      </c>
    </row>
    <row r="4" spans="1:10" ht="25.5" customHeight="1" thickBot="1" x14ac:dyDescent="0.35">
      <c r="A4" s="210" t="s">
        <v>5</v>
      </c>
      <c r="B4" s="211"/>
      <c r="C4" s="212" t="s">
        <v>6</v>
      </c>
      <c r="D4" s="211"/>
      <c r="E4" s="212" t="s">
        <v>7</v>
      </c>
      <c r="F4" s="211"/>
      <c r="G4" s="203"/>
      <c r="H4" s="205"/>
      <c r="I4" s="207"/>
      <c r="J4" s="209"/>
    </row>
    <row r="5" spans="1:10" s="63" customFormat="1" ht="24.75" customHeight="1" thickTop="1" x14ac:dyDescent="0.3">
      <c r="A5" s="170" t="s">
        <v>8</v>
      </c>
      <c r="B5" s="192" t="s">
        <v>9</v>
      </c>
      <c r="C5" s="171">
        <v>11</v>
      </c>
      <c r="D5" s="171" t="s">
        <v>10</v>
      </c>
      <c r="E5" s="129">
        <v>111</v>
      </c>
      <c r="F5" s="129" t="s">
        <v>11</v>
      </c>
      <c r="G5" s="85">
        <v>28159600</v>
      </c>
      <c r="H5" s="30">
        <v>28213080</v>
      </c>
      <c r="I5" s="30">
        <f>H5-G5</f>
        <v>53480</v>
      </c>
      <c r="J5" s="31"/>
    </row>
    <row r="6" spans="1:10" s="63" customFormat="1" ht="24.75" customHeight="1" x14ac:dyDescent="0.3">
      <c r="A6" s="250"/>
      <c r="B6" s="171"/>
      <c r="C6" s="155"/>
      <c r="D6" s="155"/>
      <c r="E6" s="32">
        <v>112</v>
      </c>
      <c r="F6" s="32" t="s">
        <v>12</v>
      </c>
      <c r="G6" s="86">
        <v>19406910</v>
      </c>
      <c r="H6" s="33">
        <v>19249970</v>
      </c>
      <c r="I6" s="30">
        <f t="shared" ref="I6:I28" si="0">H6-G6</f>
        <v>-156940</v>
      </c>
      <c r="J6" s="34"/>
    </row>
    <row r="7" spans="1:10" s="63" customFormat="1" ht="24.75" customHeight="1" x14ac:dyDescent="0.3">
      <c r="A7" s="239"/>
      <c r="B7" s="155"/>
      <c r="C7" s="193" t="s">
        <v>29</v>
      </c>
      <c r="D7" s="194"/>
      <c r="E7" s="194"/>
      <c r="F7" s="195"/>
      <c r="G7" s="33">
        <f>SUM(G5:G6)</f>
        <v>47566510</v>
      </c>
      <c r="H7" s="33">
        <f>SUM(H5:H6)</f>
        <v>47463050</v>
      </c>
      <c r="I7" s="30">
        <f t="shared" si="0"/>
        <v>-103460</v>
      </c>
      <c r="J7" s="34"/>
    </row>
    <row r="8" spans="1:10" s="63" customFormat="1" ht="24.75" customHeight="1" x14ac:dyDescent="0.3">
      <c r="A8" s="152" t="s">
        <v>14</v>
      </c>
      <c r="B8" s="154" t="s">
        <v>15</v>
      </c>
      <c r="C8" s="32">
        <v>41</v>
      </c>
      <c r="D8" s="32" t="s">
        <v>15</v>
      </c>
      <c r="E8" s="32">
        <v>412</v>
      </c>
      <c r="F8" s="32" t="s">
        <v>89</v>
      </c>
      <c r="G8" s="33">
        <v>0</v>
      </c>
      <c r="H8" s="33">
        <v>0</v>
      </c>
      <c r="I8" s="30">
        <f t="shared" si="0"/>
        <v>0</v>
      </c>
      <c r="J8" s="34"/>
    </row>
    <row r="9" spans="1:10" s="63" customFormat="1" ht="24.75" customHeight="1" x14ac:dyDescent="0.3">
      <c r="A9" s="239"/>
      <c r="B9" s="155"/>
      <c r="C9" s="175" t="s">
        <v>13</v>
      </c>
      <c r="D9" s="194"/>
      <c r="E9" s="194"/>
      <c r="F9" s="195"/>
      <c r="G9" s="33">
        <f>G8</f>
        <v>0</v>
      </c>
      <c r="H9" s="33">
        <f>H8</f>
        <v>0</v>
      </c>
      <c r="I9" s="30">
        <f t="shared" si="0"/>
        <v>0</v>
      </c>
      <c r="J9" s="34"/>
    </row>
    <row r="10" spans="1:10" s="63" customFormat="1" ht="24.75" customHeight="1" x14ac:dyDescent="0.3">
      <c r="A10" s="152" t="s">
        <v>16</v>
      </c>
      <c r="B10" s="175" t="s">
        <v>17</v>
      </c>
      <c r="C10" s="240">
        <v>51</v>
      </c>
      <c r="D10" s="182" t="s">
        <v>17</v>
      </c>
      <c r="E10" s="32">
        <v>511</v>
      </c>
      <c r="F10" s="32" t="s">
        <v>18</v>
      </c>
      <c r="G10" s="35">
        <v>0</v>
      </c>
      <c r="H10" s="33">
        <v>0</v>
      </c>
      <c r="I10" s="30">
        <f t="shared" si="0"/>
        <v>0</v>
      </c>
      <c r="J10" s="34"/>
    </row>
    <row r="11" spans="1:10" s="63" customFormat="1" ht="24.75" customHeight="1" x14ac:dyDescent="0.3">
      <c r="A11" s="170"/>
      <c r="B11" s="184"/>
      <c r="C11" s="240"/>
      <c r="D11" s="189"/>
      <c r="E11" s="32">
        <v>512</v>
      </c>
      <c r="F11" s="32" t="s">
        <v>19</v>
      </c>
      <c r="G11" s="35">
        <v>0</v>
      </c>
      <c r="H11" s="33">
        <v>0</v>
      </c>
      <c r="I11" s="30">
        <f t="shared" si="0"/>
        <v>0</v>
      </c>
      <c r="J11" s="34"/>
    </row>
    <row r="12" spans="1:10" s="63" customFormat="1" ht="24.75" customHeight="1" x14ac:dyDescent="0.3">
      <c r="A12" s="239"/>
      <c r="B12" s="155"/>
      <c r="C12" s="176" t="s">
        <v>13</v>
      </c>
      <c r="D12" s="194"/>
      <c r="E12" s="194"/>
      <c r="F12" s="195"/>
      <c r="G12" s="35">
        <f>SUM(G10:G11)</f>
        <v>0</v>
      </c>
      <c r="H12" s="33">
        <f>SUM(H10:H11)</f>
        <v>0</v>
      </c>
      <c r="I12" s="30">
        <f t="shared" si="0"/>
        <v>0</v>
      </c>
      <c r="J12" s="34"/>
    </row>
    <row r="13" spans="1:10" s="63" customFormat="1" ht="24.75" customHeight="1" x14ac:dyDescent="0.3">
      <c r="A13" s="152" t="s">
        <v>20</v>
      </c>
      <c r="B13" s="154" t="s">
        <v>21</v>
      </c>
      <c r="C13" s="180">
        <v>61</v>
      </c>
      <c r="D13" s="180" t="s">
        <v>21</v>
      </c>
      <c r="E13" s="124">
        <v>611</v>
      </c>
      <c r="F13" s="134" t="s">
        <v>22</v>
      </c>
      <c r="G13" s="86">
        <v>276333440</v>
      </c>
      <c r="H13" s="33">
        <v>276183440</v>
      </c>
      <c r="I13" s="30">
        <f t="shared" si="0"/>
        <v>-150000</v>
      </c>
      <c r="J13" s="34"/>
    </row>
    <row r="14" spans="1:10" s="63" customFormat="1" ht="24.75" customHeight="1" x14ac:dyDescent="0.3">
      <c r="A14" s="170"/>
      <c r="B14" s="171"/>
      <c r="C14" s="181"/>
      <c r="D14" s="181"/>
      <c r="E14" s="124">
        <v>612</v>
      </c>
      <c r="F14" s="134" t="s">
        <v>122</v>
      </c>
      <c r="G14" s="125">
        <v>52053280</v>
      </c>
      <c r="H14" s="33">
        <v>52053280</v>
      </c>
      <c r="I14" s="30">
        <f t="shared" si="0"/>
        <v>0</v>
      </c>
      <c r="J14" s="34"/>
    </row>
    <row r="15" spans="1:10" s="63" customFormat="1" ht="24.75" customHeight="1" x14ac:dyDescent="0.3">
      <c r="A15" s="239"/>
      <c r="B15" s="155"/>
      <c r="C15" s="175" t="s">
        <v>13</v>
      </c>
      <c r="D15" s="182"/>
      <c r="E15" s="182"/>
      <c r="F15" s="183"/>
      <c r="G15" s="36">
        <f>G13+G14</f>
        <v>328386720</v>
      </c>
      <c r="H15" s="36">
        <f>H13+H14</f>
        <v>328236720</v>
      </c>
      <c r="I15" s="30">
        <f t="shared" si="0"/>
        <v>-150000</v>
      </c>
      <c r="J15" s="34"/>
    </row>
    <row r="16" spans="1:10" s="63" customFormat="1" ht="24.75" customHeight="1" x14ac:dyDescent="0.3">
      <c r="A16" s="152" t="s">
        <v>23</v>
      </c>
      <c r="B16" s="175" t="s">
        <v>24</v>
      </c>
      <c r="C16" s="131">
        <v>71</v>
      </c>
      <c r="D16" s="131" t="s">
        <v>24</v>
      </c>
      <c r="E16" s="131">
        <v>712</v>
      </c>
      <c r="F16" s="38" t="s">
        <v>25</v>
      </c>
      <c r="G16" s="39">
        <v>0</v>
      </c>
      <c r="H16" s="40">
        <v>0</v>
      </c>
      <c r="I16" s="30">
        <f t="shared" si="0"/>
        <v>0</v>
      </c>
      <c r="J16" s="34"/>
    </row>
    <row r="17" spans="1:10" s="63" customFormat="1" ht="24.75" customHeight="1" x14ac:dyDescent="0.3">
      <c r="A17" s="239"/>
      <c r="B17" s="155"/>
      <c r="C17" s="176" t="s">
        <v>13</v>
      </c>
      <c r="D17" s="269"/>
      <c r="E17" s="189"/>
      <c r="F17" s="189"/>
      <c r="G17" s="39">
        <f>G16</f>
        <v>0</v>
      </c>
      <c r="H17" s="40">
        <f>H16</f>
        <v>0</v>
      </c>
      <c r="I17" s="30">
        <f t="shared" si="0"/>
        <v>0</v>
      </c>
      <c r="J17" s="34"/>
    </row>
    <row r="18" spans="1:10" s="63" customFormat="1" ht="24.75" customHeight="1" x14ac:dyDescent="0.3">
      <c r="A18" s="152" t="s">
        <v>26</v>
      </c>
      <c r="B18" s="154" t="s">
        <v>27</v>
      </c>
      <c r="C18" s="132">
        <v>81</v>
      </c>
      <c r="D18" s="133" t="s">
        <v>27</v>
      </c>
      <c r="E18" s="130">
        <v>811</v>
      </c>
      <c r="F18" s="41" t="s">
        <v>28</v>
      </c>
      <c r="G18" s="86">
        <v>0</v>
      </c>
      <c r="H18" s="33">
        <v>0</v>
      </c>
      <c r="I18" s="30">
        <f t="shared" si="0"/>
        <v>0</v>
      </c>
      <c r="J18" s="34"/>
    </row>
    <row r="19" spans="1:10" s="63" customFormat="1" ht="24.75" customHeight="1" x14ac:dyDescent="0.3">
      <c r="A19" s="261"/>
      <c r="B19" s="262"/>
      <c r="C19" s="263" t="s">
        <v>29</v>
      </c>
      <c r="D19" s="264"/>
      <c r="E19" s="264"/>
      <c r="F19" s="265"/>
      <c r="G19" s="35">
        <f>SUM(G18:G18)</f>
        <v>0</v>
      </c>
      <c r="H19" s="33">
        <f>SUM(H18:H18)</f>
        <v>0</v>
      </c>
      <c r="I19" s="30">
        <f t="shared" si="0"/>
        <v>0</v>
      </c>
      <c r="J19" s="34"/>
    </row>
    <row r="20" spans="1:10" s="63" customFormat="1" ht="24.75" customHeight="1" x14ac:dyDescent="0.3">
      <c r="A20" s="164" t="s">
        <v>30</v>
      </c>
      <c r="B20" s="161" t="s">
        <v>31</v>
      </c>
      <c r="C20" s="167">
        <v>91</v>
      </c>
      <c r="D20" s="167" t="s">
        <v>31</v>
      </c>
      <c r="E20" s="135">
        <v>911</v>
      </c>
      <c r="F20" s="135" t="s">
        <v>32</v>
      </c>
      <c r="G20" s="86">
        <v>41368093</v>
      </c>
      <c r="H20" s="33">
        <v>41368093</v>
      </c>
      <c r="I20" s="30">
        <f t="shared" si="0"/>
        <v>0</v>
      </c>
      <c r="J20" s="34"/>
    </row>
    <row r="21" spans="1:10" s="63" customFormat="1" ht="24.75" customHeight="1" x14ac:dyDescent="0.3">
      <c r="A21" s="165"/>
      <c r="B21" s="162"/>
      <c r="C21" s="168"/>
      <c r="D21" s="168"/>
      <c r="E21" s="124">
        <v>912</v>
      </c>
      <c r="F21" s="124" t="s">
        <v>123</v>
      </c>
      <c r="G21" s="125">
        <v>0</v>
      </c>
      <c r="H21" s="126">
        <v>0</v>
      </c>
      <c r="I21" s="30">
        <f t="shared" si="0"/>
        <v>0</v>
      </c>
      <c r="J21" s="34"/>
    </row>
    <row r="22" spans="1:10" s="63" customFormat="1" ht="24.75" customHeight="1" x14ac:dyDescent="0.3">
      <c r="A22" s="165"/>
      <c r="B22" s="162"/>
      <c r="C22" s="169"/>
      <c r="D22" s="169"/>
      <c r="E22" s="124">
        <v>912</v>
      </c>
      <c r="F22" s="124" t="s">
        <v>124</v>
      </c>
      <c r="G22" s="104">
        <v>1630918</v>
      </c>
      <c r="H22" s="126">
        <v>1630918</v>
      </c>
      <c r="I22" s="30">
        <f t="shared" si="0"/>
        <v>0</v>
      </c>
      <c r="J22" s="34"/>
    </row>
    <row r="23" spans="1:10" s="63" customFormat="1" ht="24.75" customHeight="1" x14ac:dyDescent="0.3">
      <c r="A23" s="166"/>
      <c r="B23" s="163"/>
      <c r="C23" s="193" t="s">
        <v>13</v>
      </c>
      <c r="D23" s="194"/>
      <c r="E23" s="194"/>
      <c r="F23" s="195"/>
      <c r="G23" s="35">
        <f>SUM(G20:G22)</f>
        <v>42999011</v>
      </c>
      <c r="H23" s="35">
        <f>SUM(H20:H22)</f>
        <v>42999011</v>
      </c>
      <c r="I23" s="30">
        <f t="shared" si="0"/>
        <v>0</v>
      </c>
      <c r="J23" s="34"/>
    </row>
    <row r="24" spans="1:10" s="63" customFormat="1" ht="24.75" customHeight="1" x14ac:dyDescent="0.3">
      <c r="A24" s="266">
        <v>10</v>
      </c>
      <c r="B24" s="154" t="s">
        <v>88</v>
      </c>
      <c r="C24" s="154">
        <v>101</v>
      </c>
      <c r="D24" s="154" t="s">
        <v>88</v>
      </c>
      <c r="E24" s="124">
        <v>1011</v>
      </c>
      <c r="F24" s="124" t="s">
        <v>117</v>
      </c>
      <c r="G24" s="104">
        <v>0</v>
      </c>
      <c r="H24" s="104">
        <v>0</v>
      </c>
      <c r="I24" s="104">
        <f t="shared" ref="I24:I27" si="1">H24-G24</f>
        <v>0</v>
      </c>
      <c r="J24" s="34"/>
    </row>
    <row r="25" spans="1:10" s="63" customFormat="1" ht="24.75" customHeight="1" x14ac:dyDescent="0.3">
      <c r="A25" s="250"/>
      <c r="B25" s="171"/>
      <c r="C25" s="171"/>
      <c r="D25" s="171"/>
      <c r="E25" s="124">
        <v>1012</v>
      </c>
      <c r="F25" s="124" t="s">
        <v>33</v>
      </c>
      <c r="G25" s="87">
        <v>3707</v>
      </c>
      <c r="H25" s="127">
        <v>3707</v>
      </c>
      <c r="I25" s="104">
        <f t="shared" si="1"/>
        <v>0</v>
      </c>
      <c r="J25" s="34"/>
    </row>
    <row r="26" spans="1:10" s="63" customFormat="1" ht="24.75" customHeight="1" x14ac:dyDescent="0.3">
      <c r="A26" s="250"/>
      <c r="B26" s="171"/>
      <c r="C26" s="171"/>
      <c r="D26" s="171"/>
      <c r="E26" s="124">
        <v>1013</v>
      </c>
      <c r="F26" s="124" t="s">
        <v>118</v>
      </c>
      <c r="G26" s="87">
        <v>3399670</v>
      </c>
      <c r="H26" s="87">
        <v>3392900</v>
      </c>
      <c r="I26" s="104">
        <f t="shared" si="1"/>
        <v>-6770</v>
      </c>
      <c r="J26" s="34"/>
    </row>
    <row r="27" spans="1:10" s="63" customFormat="1" ht="24.75" customHeight="1" x14ac:dyDescent="0.3">
      <c r="A27" s="250"/>
      <c r="B27" s="171"/>
      <c r="C27" s="155"/>
      <c r="D27" s="155"/>
      <c r="E27" s="124">
        <v>1014</v>
      </c>
      <c r="F27" s="124" t="s">
        <v>107</v>
      </c>
      <c r="G27" s="87">
        <v>8224010</v>
      </c>
      <c r="H27" s="87">
        <v>8674010</v>
      </c>
      <c r="I27" s="104">
        <f t="shared" si="1"/>
        <v>450000</v>
      </c>
      <c r="J27" s="34"/>
    </row>
    <row r="28" spans="1:10" s="63" customFormat="1" ht="24.75" customHeight="1" x14ac:dyDescent="0.3">
      <c r="A28" s="239"/>
      <c r="B28" s="155"/>
      <c r="C28" s="193" t="s">
        <v>29</v>
      </c>
      <c r="D28" s="267"/>
      <c r="E28" s="267"/>
      <c r="F28" s="268"/>
      <c r="G28" s="35">
        <f>SUM(G24:G27)</f>
        <v>11627387</v>
      </c>
      <c r="H28" s="35">
        <f>SUM(H24:H27)</f>
        <v>12070617</v>
      </c>
      <c r="I28" s="30">
        <f t="shared" si="0"/>
        <v>443230</v>
      </c>
      <c r="J28" s="34"/>
    </row>
    <row r="29" spans="1:10" s="63" customFormat="1" ht="24.75" customHeight="1" thickBot="1" x14ac:dyDescent="0.35">
      <c r="A29" s="258" t="s">
        <v>34</v>
      </c>
      <c r="B29" s="259"/>
      <c r="C29" s="259"/>
      <c r="D29" s="259"/>
      <c r="E29" s="259"/>
      <c r="F29" s="260"/>
      <c r="G29" s="43">
        <f>G7+G9+G12+G15+G17+G19+G23+G28</f>
        <v>430579628</v>
      </c>
      <c r="H29" s="43">
        <f>H7+H9+H12+H15+H17+H19+H23+H28</f>
        <v>430769398</v>
      </c>
      <c r="I29" s="43">
        <f>I7+I9+I12+I15+I17+I19+I23+I28</f>
        <v>189770</v>
      </c>
      <c r="J29" s="44"/>
    </row>
    <row r="30" spans="1:10" x14ac:dyDescent="0.3">
      <c r="H30" s="22"/>
    </row>
  </sheetData>
  <mergeCells count="46"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  <mergeCell ref="A5:A7"/>
    <mergeCell ref="B5:B7"/>
    <mergeCell ref="C5:C6"/>
    <mergeCell ref="D5:D6"/>
    <mergeCell ref="C7:F7"/>
    <mergeCell ref="A8:A9"/>
    <mergeCell ref="B8:B9"/>
    <mergeCell ref="C9:F9"/>
    <mergeCell ref="A10:A12"/>
    <mergeCell ref="B10:B12"/>
    <mergeCell ref="C10:C11"/>
    <mergeCell ref="D10:D11"/>
    <mergeCell ref="C12:F12"/>
    <mergeCell ref="A13:A15"/>
    <mergeCell ref="B13:B15"/>
    <mergeCell ref="C15:F15"/>
    <mergeCell ref="A16:A17"/>
    <mergeCell ref="B16:B17"/>
    <mergeCell ref="C17:F17"/>
    <mergeCell ref="C13:C14"/>
    <mergeCell ref="D13:D14"/>
    <mergeCell ref="A29:F29"/>
    <mergeCell ref="A18:A19"/>
    <mergeCell ref="B18:B19"/>
    <mergeCell ref="C19:F19"/>
    <mergeCell ref="A20:A23"/>
    <mergeCell ref="B20:B23"/>
    <mergeCell ref="C23:F23"/>
    <mergeCell ref="A24:A28"/>
    <mergeCell ref="B24:B28"/>
    <mergeCell ref="C24:C27"/>
    <mergeCell ref="D24:D27"/>
    <mergeCell ref="C28:F28"/>
    <mergeCell ref="C20:C22"/>
    <mergeCell ref="D20:D22"/>
  </mergeCells>
  <phoneticPr fontId="2" type="noConversion"/>
  <printOptions horizontalCentered="1"/>
  <pageMargins left="0.19685039370078741" right="0.19685039370078741" top="0.6692913385826772" bottom="0.35433070866141736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view="pageBreakPreview" zoomScale="115" zoomScaleNormal="100" zoomScaleSheetLayoutView="115" workbookViewId="0">
      <pane xSplit="4" ySplit="4" topLeftCell="E11" activePane="bottomRight" state="frozen"/>
      <selection pane="topRight" activeCell="E1" sqref="E1"/>
      <selection pane="bottomLeft" activeCell="A5" sqref="A5"/>
      <selection pane="bottomRight" activeCell="M23" sqref="M23"/>
    </sheetView>
  </sheetViews>
  <sheetFormatPr defaultRowHeight="18" x14ac:dyDescent="0.3"/>
  <cols>
    <col min="1" max="1" width="3.75" style="28" customWidth="1"/>
    <col min="2" max="2" width="11.75" style="28" customWidth="1"/>
    <col min="3" max="3" width="3.75" style="28" customWidth="1"/>
    <col min="4" max="4" width="11.75" style="17" customWidth="1"/>
    <col min="5" max="5" width="3.75" style="17" customWidth="1"/>
    <col min="6" max="6" width="12.75" style="17" customWidth="1"/>
    <col min="7" max="9" width="12" style="18" customWidth="1"/>
    <col min="10" max="10" width="8.25" style="18" customWidth="1"/>
    <col min="11" max="11" width="12.25" style="26" customWidth="1"/>
    <col min="12" max="12" width="12" style="20" customWidth="1"/>
    <col min="13" max="13" width="13.125" style="27" customWidth="1"/>
    <col min="14" max="16384" width="9" style="27"/>
  </cols>
  <sheetData>
    <row r="1" spans="1:14" s="1" customFormat="1" ht="45" customHeight="1" x14ac:dyDescent="0.3">
      <c r="A1" s="196" t="s">
        <v>127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4" s="3" customFormat="1" ht="23.25" customHeight="1" thickBot="1" x14ac:dyDescent="0.35">
      <c r="A2" s="197" t="s">
        <v>70</v>
      </c>
      <c r="B2" s="197"/>
      <c r="C2" s="9"/>
      <c r="D2" s="9"/>
      <c r="E2" s="9"/>
      <c r="F2" s="198" t="s">
        <v>71</v>
      </c>
      <c r="G2" s="198"/>
      <c r="H2" s="198"/>
      <c r="I2" s="198"/>
      <c r="J2" s="198"/>
    </row>
    <row r="3" spans="1:14" s="25" customFormat="1" ht="26.25" customHeight="1" x14ac:dyDescent="0.3">
      <c r="A3" s="199" t="s">
        <v>2</v>
      </c>
      <c r="B3" s="200"/>
      <c r="C3" s="200"/>
      <c r="D3" s="200"/>
      <c r="E3" s="200"/>
      <c r="F3" s="201"/>
      <c r="G3" s="204" t="s">
        <v>84</v>
      </c>
      <c r="H3" s="204" t="s">
        <v>86</v>
      </c>
      <c r="I3" s="204" t="s">
        <v>3</v>
      </c>
      <c r="J3" s="208" t="s">
        <v>4</v>
      </c>
      <c r="K3" s="23"/>
      <c r="L3" s="11"/>
      <c r="M3" s="24"/>
      <c r="N3" s="24"/>
    </row>
    <row r="4" spans="1:14" s="25" customFormat="1" ht="26.25" customHeight="1" thickBot="1" x14ac:dyDescent="0.35">
      <c r="A4" s="210" t="s">
        <v>5</v>
      </c>
      <c r="B4" s="211"/>
      <c r="C4" s="212" t="s">
        <v>6</v>
      </c>
      <c r="D4" s="211"/>
      <c r="E4" s="212" t="s">
        <v>7</v>
      </c>
      <c r="F4" s="211"/>
      <c r="G4" s="205"/>
      <c r="H4" s="205"/>
      <c r="I4" s="205"/>
      <c r="J4" s="209"/>
      <c r="K4" s="23"/>
      <c r="L4" s="11"/>
      <c r="M4" s="24"/>
      <c r="N4" s="24"/>
    </row>
    <row r="5" spans="1:14" s="66" customFormat="1" ht="24.75" customHeight="1" thickTop="1" x14ac:dyDescent="0.3">
      <c r="A5" s="170" t="s">
        <v>72</v>
      </c>
      <c r="B5" s="171" t="s">
        <v>36</v>
      </c>
      <c r="C5" s="171">
        <v>11</v>
      </c>
      <c r="D5" s="171" t="s">
        <v>37</v>
      </c>
      <c r="E5" s="257">
        <v>111</v>
      </c>
      <c r="F5" s="91" t="s">
        <v>95</v>
      </c>
      <c r="G5" s="83">
        <v>162924050</v>
      </c>
      <c r="H5" s="83">
        <v>162833960</v>
      </c>
      <c r="I5" s="93">
        <f>H5-G5</f>
        <v>-90090</v>
      </c>
      <c r="J5" s="64"/>
      <c r="K5" s="65"/>
      <c r="L5" s="46"/>
    </row>
    <row r="6" spans="1:14" s="66" customFormat="1" ht="24.75" customHeight="1" x14ac:dyDescent="0.3">
      <c r="A6" s="250"/>
      <c r="B6" s="171"/>
      <c r="C6" s="171"/>
      <c r="D6" s="171"/>
      <c r="E6" s="147"/>
      <c r="F6" s="91" t="s">
        <v>119</v>
      </c>
      <c r="G6" s="83">
        <v>79455480</v>
      </c>
      <c r="H6" s="83">
        <v>79873220</v>
      </c>
      <c r="I6" s="93">
        <f t="shared" ref="I6:I28" si="0">H6-G6</f>
        <v>417740</v>
      </c>
      <c r="J6" s="67"/>
      <c r="K6" s="65"/>
      <c r="L6" s="46"/>
    </row>
    <row r="7" spans="1:14" s="66" customFormat="1" ht="24.75" customHeight="1" x14ac:dyDescent="0.3">
      <c r="A7" s="250"/>
      <c r="B7" s="171"/>
      <c r="C7" s="171"/>
      <c r="D7" s="171"/>
      <c r="E7" s="231">
        <v>112</v>
      </c>
      <c r="F7" s="81" t="s">
        <v>97</v>
      </c>
      <c r="G7" s="83">
        <v>4200000</v>
      </c>
      <c r="H7" s="83">
        <v>4200000</v>
      </c>
      <c r="I7" s="93">
        <f t="shared" si="0"/>
        <v>0</v>
      </c>
      <c r="J7" s="67"/>
      <c r="K7" s="65"/>
      <c r="L7" s="46"/>
    </row>
    <row r="8" spans="1:14" s="66" customFormat="1" ht="24.75" customHeight="1" x14ac:dyDescent="0.3">
      <c r="A8" s="250"/>
      <c r="B8" s="171"/>
      <c r="C8" s="171"/>
      <c r="D8" s="171"/>
      <c r="E8" s="147"/>
      <c r="F8" s="81" t="s">
        <v>98</v>
      </c>
      <c r="G8" s="83">
        <v>3550000</v>
      </c>
      <c r="H8" s="83">
        <v>3550000</v>
      </c>
      <c r="I8" s="93">
        <f t="shared" si="0"/>
        <v>0</v>
      </c>
      <c r="J8" s="67"/>
      <c r="K8" s="65"/>
      <c r="L8" s="46"/>
    </row>
    <row r="9" spans="1:14" s="66" customFormat="1" ht="24.75" customHeight="1" x14ac:dyDescent="0.3">
      <c r="A9" s="250"/>
      <c r="B9" s="171"/>
      <c r="C9" s="171"/>
      <c r="D9" s="171"/>
      <c r="E9" s="91">
        <v>113</v>
      </c>
      <c r="F9" s="81" t="s">
        <v>99</v>
      </c>
      <c r="G9" s="83">
        <v>100000</v>
      </c>
      <c r="H9" s="83">
        <v>100000</v>
      </c>
      <c r="I9" s="93">
        <f t="shared" si="0"/>
        <v>0</v>
      </c>
      <c r="J9" s="67"/>
      <c r="K9" s="65"/>
      <c r="L9" s="46"/>
    </row>
    <row r="10" spans="1:14" s="66" customFormat="1" ht="24.75" customHeight="1" x14ac:dyDescent="0.3">
      <c r="A10" s="250"/>
      <c r="B10" s="171"/>
      <c r="C10" s="171"/>
      <c r="D10" s="171"/>
      <c r="E10" s="231">
        <v>115</v>
      </c>
      <c r="F10" s="96" t="s">
        <v>100</v>
      </c>
      <c r="G10" s="83">
        <v>13546170</v>
      </c>
      <c r="H10" s="83">
        <v>13538770</v>
      </c>
      <c r="I10" s="93">
        <f t="shared" si="0"/>
        <v>-7400</v>
      </c>
      <c r="J10" s="67"/>
      <c r="K10" s="65"/>
      <c r="L10" s="46"/>
    </row>
    <row r="11" spans="1:14" s="66" customFormat="1" ht="24.75" customHeight="1" x14ac:dyDescent="0.3">
      <c r="A11" s="250"/>
      <c r="B11" s="171"/>
      <c r="C11" s="171"/>
      <c r="D11" s="171"/>
      <c r="E11" s="147"/>
      <c r="F11" s="96" t="s">
        <v>101</v>
      </c>
      <c r="G11" s="83">
        <v>6621350</v>
      </c>
      <c r="H11" s="83">
        <v>6656160</v>
      </c>
      <c r="I11" s="93">
        <f t="shared" si="0"/>
        <v>34810</v>
      </c>
      <c r="J11" s="67"/>
      <c r="K11" s="65"/>
      <c r="L11" s="46"/>
    </row>
    <row r="12" spans="1:14" s="66" customFormat="1" ht="24.75" customHeight="1" x14ac:dyDescent="0.3">
      <c r="A12" s="250"/>
      <c r="B12" s="171"/>
      <c r="C12" s="171"/>
      <c r="D12" s="171"/>
      <c r="E12" s="231">
        <v>116</v>
      </c>
      <c r="F12" s="81" t="s">
        <v>102</v>
      </c>
      <c r="G12" s="83">
        <v>16243850</v>
      </c>
      <c r="H12" s="83">
        <v>16242910</v>
      </c>
      <c r="I12" s="93">
        <f t="shared" si="0"/>
        <v>-940</v>
      </c>
      <c r="J12" s="67"/>
      <c r="K12" s="65"/>
      <c r="L12" s="46"/>
    </row>
    <row r="13" spans="1:14" s="68" customFormat="1" ht="24.75" customHeight="1" x14ac:dyDescent="0.3">
      <c r="A13" s="250"/>
      <c r="B13" s="171"/>
      <c r="C13" s="171"/>
      <c r="D13" s="171"/>
      <c r="E13" s="147"/>
      <c r="F13" s="81" t="s">
        <v>103</v>
      </c>
      <c r="G13" s="83">
        <v>7292790</v>
      </c>
      <c r="H13" s="83">
        <v>7283180</v>
      </c>
      <c r="I13" s="93">
        <f t="shared" si="0"/>
        <v>-9610</v>
      </c>
      <c r="J13" s="67"/>
      <c r="K13" s="65"/>
      <c r="L13" s="46"/>
      <c r="M13" s="66"/>
    </row>
    <row r="14" spans="1:14" s="68" customFormat="1" ht="24.75" customHeight="1" x14ac:dyDescent="0.3">
      <c r="A14" s="250"/>
      <c r="B14" s="171"/>
      <c r="C14" s="155"/>
      <c r="D14" s="155"/>
      <c r="E14" s="232" t="s">
        <v>38</v>
      </c>
      <c r="F14" s="233"/>
      <c r="G14" s="84">
        <f>SUM(G5:G13)</f>
        <v>293933690</v>
      </c>
      <c r="H14" s="84">
        <f>SUM(H5:H13)</f>
        <v>294278200</v>
      </c>
      <c r="I14" s="93">
        <f t="shared" si="0"/>
        <v>344510</v>
      </c>
      <c r="J14" s="67"/>
      <c r="K14" s="65"/>
      <c r="L14" s="46"/>
      <c r="M14" s="66"/>
    </row>
    <row r="15" spans="1:14" s="68" customFormat="1" ht="24.75" customHeight="1" x14ac:dyDescent="0.3">
      <c r="A15" s="250"/>
      <c r="B15" s="171"/>
      <c r="C15" s="154">
        <v>12</v>
      </c>
      <c r="D15" s="154" t="s">
        <v>39</v>
      </c>
      <c r="E15" s="32">
        <v>121</v>
      </c>
      <c r="F15" s="32" t="s">
        <v>40</v>
      </c>
      <c r="G15" s="83">
        <v>200000</v>
      </c>
      <c r="H15" s="33">
        <v>200000</v>
      </c>
      <c r="I15" s="93">
        <f t="shared" si="0"/>
        <v>0</v>
      </c>
      <c r="J15" s="67"/>
      <c r="K15" s="69"/>
      <c r="L15" s="51"/>
    </row>
    <row r="16" spans="1:14" s="68" customFormat="1" ht="24.75" customHeight="1" x14ac:dyDescent="0.3">
      <c r="A16" s="250"/>
      <c r="B16" s="171"/>
      <c r="C16" s="171"/>
      <c r="D16" s="171"/>
      <c r="E16" s="32">
        <v>122</v>
      </c>
      <c r="F16" s="32" t="s">
        <v>41</v>
      </c>
      <c r="G16" s="83">
        <v>8400000</v>
      </c>
      <c r="H16" s="33">
        <v>8400000</v>
      </c>
      <c r="I16" s="93">
        <f t="shared" si="0"/>
        <v>0</v>
      </c>
      <c r="J16" s="67"/>
      <c r="K16" s="69"/>
      <c r="L16" s="51"/>
    </row>
    <row r="17" spans="1:13" s="68" customFormat="1" ht="24.75" customHeight="1" x14ac:dyDescent="0.3">
      <c r="A17" s="250"/>
      <c r="B17" s="171"/>
      <c r="C17" s="171"/>
      <c r="D17" s="171"/>
      <c r="E17" s="32">
        <v>123</v>
      </c>
      <c r="F17" s="32" t="s">
        <v>42</v>
      </c>
      <c r="G17" s="83">
        <v>0</v>
      </c>
      <c r="H17" s="33">
        <v>0</v>
      </c>
      <c r="I17" s="93">
        <f t="shared" si="0"/>
        <v>0</v>
      </c>
      <c r="J17" s="67"/>
      <c r="K17" s="69"/>
      <c r="L17" s="51"/>
    </row>
    <row r="18" spans="1:13" s="68" customFormat="1" ht="24.75" customHeight="1" x14ac:dyDescent="0.3">
      <c r="A18" s="250"/>
      <c r="B18" s="171"/>
      <c r="C18" s="155"/>
      <c r="D18" s="155"/>
      <c r="E18" s="193" t="s">
        <v>38</v>
      </c>
      <c r="F18" s="195"/>
      <c r="G18" s="33">
        <f>SUM(G15:G17)</f>
        <v>8600000</v>
      </c>
      <c r="H18" s="33">
        <f>SUM(H15:H17)</f>
        <v>8600000</v>
      </c>
      <c r="I18" s="93">
        <f t="shared" si="0"/>
        <v>0</v>
      </c>
      <c r="J18" s="67"/>
      <c r="K18" s="69"/>
      <c r="L18" s="51"/>
    </row>
    <row r="19" spans="1:13" s="68" customFormat="1" ht="24.75" customHeight="1" x14ac:dyDescent="0.3">
      <c r="A19" s="250"/>
      <c r="B19" s="171"/>
      <c r="C19" s="154">
        <v>13</v>
      </c>
      <c r="D19" s="154" t="s">
        <v>43</v>
      </c>
      <c r="E19" s="32">
        <v>131</v>
      </c>
      <c r="F19" s="32" t="s">
        <v>44</v>
      </c>
      <c r="G19" s="83">
        <v>3300</v>
      </c>
      <c r="H19" s="33">
        <v>3300</v>
      </c>
      <c r="I19" s="93">
        <f t="shared" si="0"/>
        <v>0</v>
      </c>
      <c r="J19" s="67"/>
      <c r="K19" s="69"/>
      <c r="L19" s="51"/>
    </row>
    <row r="20" spans="1:13" s="68" customFormat="1" ht="24.75" customHeight="1" x14ac:dyDescent="0.3">
      <c r="A20" s="250"/>
      <c r="B20" s="171"/>
      <c r="C20" s="171"/>
      <c r="D20" s="171"/>
      <c r="E20" s="32">
        <v>132</v>
      </c>
      <c r="F20" s="32" t="s">
        <v>45</v>
      </c>
      <c r="G20" s="83">
        <v>6529244</v>
      </c>
      <c r="H20" s="33">
        <v>6441269</v>
      </c>
      <c r="I20" s="93">
        <f t="shared" si="0"/>
        <v>-87975</v>
      </c>
      <c r="J20" s="67"/>
      <c r="K20" s="69"/>
      <c r="L20" s="51"/>
    </row>
    <row r="21" spans="1:13" s="68" customFormat="1" ht="24.75" customHeight="1" x14ac:dyDescent="0.3">
      <c r="A21" s="250"/>
      <c r="B21" s="171"/>
      <c r="C21" s="171"/>
      <c r="D21" s="171"/>
      <c r="E21" s="32">
        <v>133</v>
      </c>
      <c r="F21" s="32" t="s">
        <v>120</v>
      </c>
      <c r="G21" s="83">
        <v>8054528</v>
      </c>
      <c r="H21" s="128">
        <v>7347060</v>
      </c>
      <c r="I21" s="93">
        <f t="shared" si="0"/>
        <v>-707468</v>
      </c>
      <c r="J21" s="67"/>
      <c r="K21" s="69"/>
      <c r="L21" s="51"/>
    </row>
    <row r="22" spans="1:13" s="68" customFormat="1" ht="24.75" customHeight="1" x14ac:dyDescent="0.3">
      <c r="A22" s="250"/>
      <c r="B22" s="171"/>
      <c r="C22" s="171"/>
      <c r="D22" s="171"/>
      <c r="E22" s="32">
        <v>135</v>
      </c>
      <c r="F22" s="32" t="s">
        <v>46</v>
      </c>
      <c r="G22" s="83">
        <v>17036219</v>
      </c>
      <c r="H22" s="33">
        <v>16766074</v>
      </c>
      <c r="I22" s="93">
        <f t="shared" si="0"/>
        <v>-270145</v>
      </c>
      <c r="J22" s="67"/>
      <c r="K22" s="69"/>
      <c r="L22" s="51"/>
    </row>
    <row r="23" spans="1:13" s="66" customFormat="1" ht="24.75" customHeight="1" x14ac:dyDescent="0.3">
      <c r="A23" s="250"/>
      <c r="B23" s="171"/>
      <c r="C23" s="171"/>
      <c r="D23" s="171"/>
      <c r="E23" s="32">
        <v>136</v>
      </c>
      <c r="F23" s="32" t="s">
        <v>47</v>
      </c>
      <c r="G23" s="83">
        <v>7559080</v>
      </c>
      <c r="H23" s="33">
        <v>5806080</v>
      </c>
      <c r="I23" s="93">
        <f t="shared" si="0"/>
        <v>-1753000</v>
      </c>
      <c r="J23" s="67"/>
      <c r="K23" s="69"/>
      <c r="L23" s="51"/>
      <c r="M23" s="68"/>
    </row>
    <row r="24" spans="1:13" s="66" customFormat="1" ht="24.75" customHeight="1" x14ac:dyDescent="0.3">
      <c r="A24" s="250"/>
      <c r="B24" s="171"/>
      <c r="C24" s="155"/>
      <c r="D24" s="155"/>
      <c r="E24" s="193" t="s">
        <v>38</v>
      </c>
      <c r="F24" s="195"/>
      <c r="G24" s="33">
        <f>SUM(G19:G23)</f>
        <v>39182371</v>
      </c>
      <c r="H24" s="33">
        <f>SUM(H19:H23)</f>
        <v>36363783</v>
      </c>
      <c r="I24" s="93">
        <f t="shared" si="0"/>
        <v>-2818588</v>
      </c>
      <c r="J24" s="67"/>
      <c r="K24" s="69"/>
      <c r="L24" s="51"/>
      <c r="M24" s="68"/>
    </row>
    <row r="25" spans="1:13" s="66" customFormat="1" ht="24.75" customHeight="1" x14ac:dyDescent="0.3">
      <c r="A25" s="239"/>
      <c r="B25" s="155"/>
      <c r="C25" s="193" t="s">
        <v>13</v>
      </c>
      <c r="D25" s="194"/>
      <c r="E25" s="194"/>
      <c r="F25" s="195"/>
      <c r="G25" s="33">
        <f>G24+G18+G14</f>
        <v>341716061</v>
      </c>
      <c r="H25" s="33">
        <f>H24+H18+H14</f>
        <v>339241983</v>
      </c>
      <c r="I25" s="93">
        <f t="shared" si="0"/>
        <v>-2474078</v>
      </c>
      <c r="J25" s="67"/>
      <c r="K25" s="65"/>
      <c r="L25" s="46"/>
    </row>
    <row r="26" spans="1:13" s="66" customFormat="1" ht="24.75" customHeight="1" x14ac:dyDescent="0.3">
      <c r="A26" s="152" t="s">
        <v>73</v>
      </c>
      <c r="B26" s="154" t="s">
        <v>48</v>
      </c>
      <c r="C26" s="154">
        <v>21</v>
      </c>
      <c r="D26" s="154" t="s">
        <v>74</v>
      </c>
      <c r="E26" s="32">
        <v>211</v>
      </c>
      <c r="F26" s="32" t="s">
        <v>49</v>
      </c>
      <c r="G26" s="83">
        <v>6000000</v>
      </c>
      <c r="H26" s="33">
        <v>6000000</v>
      </c>
      <c r="I26" s="93">
        <f t="shared" si="0"/>
        <v>0</v>
      </c>
      <c r="J26" s="67"/>
      <c r="K26" s="65"/>
      <c r="L26" s="46"/>
    </row>
    <row r="27" spans="1:13" s="66" customFormat="1" ht="24.75" customHeight="1" x14ac:dyDescent="0.3">
      <c r="A27" s="170"/>
      <c r="B27" s="171"/>
      <c r="C27" s="171"/>
      <c r="D27" s="171"/>
      <c r="E27" s="53">
        <v>212</v>
      </c>
      <c r="F27" s="53" t="s">
        <v>50</v>
      </c>
      <c r="G27" s="83">
        <v>32998900</v>
      </c>
      <c r="H27" s="70">
        <v>24098900</v>
      </c>
      <c r="I27" s="93">
        <f t="shared" si="0"/>
        <v>-8900000</v>
      </c>
      <c r="J27" s="71"/>
      <c r="K27" s="65"/>
      <c r="L27" s="46"/>
    </row>
    <row r="28" spans="1:13" s="66" customFormat="1" ht="24.75" customHeight="1" x14ac:dyDescent="0.3">
      <c r="A28" s="170"/>
      <c r="B28" s="171"/>
      <c r="C28" s="155"/>
      <c r="D28" s="155"/>
      <c r="E28" s="29">
        <v>213</v>
      </c>
      <c r="F28" s="29" t="s">
        <v>51</v>
      </c>
      <c r="G28" s="83">
        <v>4353300</v>
      </c>
      <c r="H28" s="30">
        <v>4353100</v>
      </c>
      <c r="I28" s="93">
        <f t="shared" si="0"/>
        <v>-200</v>
      </c>
      <c r="J28" s="64"/>
      <c r="K28" s="65"/>
      <c r="L28" s="46"/>
    </row>
    <row r="29" spans="1:13" s="66" customFormat="1" ht="24.75" customHeight="1" thickBot="1" x14ac:dyDescent="0.35">
      <c r="A29" s="274"/>
      <c r="B29" s="275"/>
      <c r="C29" s="276" t="s">
        <v>13</v>
      </c>
      <c r="D29" s="259"/>
      <c r="E29" s="259"/>
      <c r="F29" s="260"/>
      <c r="G29" s="55">
        <f>SUM(G26:G28)</f>
        <v>43352200</v>
      </c>
      <c r="H29" s="55">
        <f>SUM(H26:H28)</f>
        <v>34452000</v>
      </c>
      <c r="I29" s="55">
        <f>H29-G29</f>
        <v>-8900200</v>
      </c>
      <c r="J29" s="72"/>
      <c r="K29" s="65"/>
      <c r="L29" s="46"/>
    </row>
    <row r="30" spans="1:13" s="66" customFormat="1" ht="24" customHeight="1" x14ac:dyDescent="0.3">
      <c r="A30" s="270" t="s">
        <v>75</v>
      </c>
      <c r="B30" s="271" t="s">
        <v>52</v>
      </c>
      <c r="C30" s="271">
        <v>31</v>
      </c>
      <c r="D30" s="271" t="s">
        <v>43</v>
      </c>
      <c r="E30" s="57">
        <v>311</v>
      </c>
      <c r="F30" s="57" t="s">
        <v>53</v>
      </c>
      <c r="G30" s="83">
        <v>19310627</v>
      </c>
      <c r="H30" s="73">
        <v>19212627</v>
      </c>
      <c r="I30" s="73">
        <f>H30-G30</f>
        <v>-98000</v>
      </c>
      <c r="J30" s="74"/>
      <c r="K30" s="65"/>
      <c r="L30" s="46"/>
    </row>
    <row r="31" spans="1:13" s="66" customFormat="1" ht="24" customHeight="1" x14ac:dyDescent="0.3">
      <c r="A31" s="165"/>
      <c r="B31" s="272"/>
      <c r="C31" s="272"/>
      <c r="D31" s="272"/>
      <c r="E31" s="58">
        <v>312</v>
      </c>
      <c r="F31" s="58" t="s">
        <v>54</v>
      </c>
      <c r="G31" s="83">
        <v>1182840</v>
      </c>
      <c r="H31" s="33">
        <v>1150840</v>
      </c>
      <c r="I31" s="30">
        <f t="shared" ref="I31:I48" si="1">H31-G31</f>
        <v>-32000</v>
      </c>
      <c r="J31" s="67"/>
      <c r="K31" s="65"/>
      <c r="L31" s="46"/>
    </row>
    <row r="32" spans="1:13" s="66" customFormat="1" ht="24" customHeight="1" x14ac:dyDescent="0.3">
      <c r="A32" s="165"/>
      <c r="B32" s="272"/>
      <c r="C32" s="272"/>
      <c r="D32" s="272"/>
      <c r="E32" s="58">
        <v>313</v>
      </c>
      <c r="F32" s="58" t="s">
        <v>55</v>
      </c>
      <c r="G32" s="83">
        <v>0</v>
      </c>
      <c r="H32" s="33">
        <v>0</v>
      </c>
      <c r="I32" s="30">
        <f t="shared" si="1"/>
        <v>0</v>
      </c>
      <c r="J32" s="67"/>
      <c r="K32" s="65"/>
      <c r="L32" s="46"/>
    </row>
    <row r="33" spans="1:12" s="66" customFormat="1" ht="24" customHeight="1" x14ac:dyDescent="0.3">
      <c r="A33" s="165"/>
      <c r="B33" s="272"/>
      <c r="C33" s="272"/>
      <c r="D33" s="272"/>
      <c r="E33" s="58">
        <v>314</v>
      </c>
      <c r="F33" s="58" t="s">
        <v>56</v>
      </c>
      <c r="G33" s="83">
        <v>1309240</v>
      </c>
      <c r="H33" s="33">
        <v>1169240</v>
      </c>
      <c r="I33" s="30">
        <f t="shared" si="1"/>
        <v>-140000</v>
      </c>
      <c r="J33" s="67"/>
      <c r="K33" s="65"/>
      <c r="L33" s="46"/>
    </row>
    <row r="34" spans="1:12" s="66" customFormat="1" ht="24" customHeight="1" x14ac:dyDescent="0.3">
      <c r="A34" s="165"/>
      <c r="B34" s="272"/>
      <c r="C34" s="272"/>
      <c r="D34" s="272"/>
      <c r="E34" s="58">
        <v>315</v>
      </c>
      <c r="F34" s="58" t="s">
        <v>57</v>
      </c>
      <c r="G34" s="83">
        <v>0</v>
      </c>
      <c r="H34" s="33">
        <v>0</v>
      </c>
      <c r="I34" s="30">
        <f t="shared" si="1"/>
        <v>0</v>
      </c>
      <c r="J34" s="67"/>
      <c r="K34" s="65"/>
      <c r="L34" s="46"/>
    </row>
    <row r="35" spans="1:12" s="66" customFormat="1" ht="24" customHeight="1" x14ac:dyDescent="0.3">
      <c r="A35" s="165"/>
      <c r="B35" s="272"/>
      <c r="C35" s="272"/>
      <c r="D35" s="272"/>
      <c r="E35" s="58">
        <v>318</v>
      </c>
      <c r="F35" s="58" t="s">
        <v>58</v>
      </c>
      <c r="G35" s="83">
        <v>3004382</v>
      </c>
      <c r="H35" s="33">
        <v>2858951</v>
      </c>
      <c r="I35" s="30">
        <f t="shared" si="1"/>
        <v>-145431</v>
      </c>
      <c r="J35" s="67"/>
      <c r="K35" s="65"/>
      <c r="L35" s="46"/>
    </row>
    <row r="36" spans="1:12" s="66" customFormat="1" ht="24" customHeight="1" x14ac:dyDescent="0.3">
      <c r="A36" s="165"/>
      <c r="B36" s="272"/>
      <c r="C36" s="262"/>
      <c r="D36" s="273"/>
      <c r="E36" s="58">
        <v>319</v>
      </c>
      <c r="F36" s="58" t="s">
        <v>59</v>
      </c>
      <c r="G36" s="83">
        <v>17094860</v>
      </c>
      <c r="H36" s="33">
        <v>16341740</v>
      </c>
      <c r="I36" s="30">
        <f t="shared" si="1"/>
        <v>-753120</v>
      </c>
      <c r="J36" s="67"/>
      <c r="K36" s="138"/>
      <c r="L36" s="46"/>
    </row>
    <row r="37" spans="1:12" s="66" customFormat="1" ht="24" customHeight="1" x14ac:dyDescent="0.3">
      <c r="A37" s="165"/>
      <c r="B37" s="272"/>
      <c r="C37" s="137">
        <v>33</v>
      </c>
      <c r="D37" s="136" t="s">
        <v>76</v>
      </c>
      <c r="E37" s="75">
        <v>332</v>
      </c>
      <c r="F37" s="76" t="s">
        <v>77</v>
      </c>
      <c r="G37" s="83">
        <v>1631638</v>
      </c>
      <c r="H37" s="33">
        <v>2003538</v>
      </c>
      <c r="I37" s="30">
        <f t="shared" si="1"/>
        <v>371900</v>
      </c>
      <c r="J37" s="67"/>
      <c r="K37" s="65"/>
      <c r="L37" s="46"/>
    </row>
    <row r="38" spans="1:12" s="66" customFormat="1" ht="24" customHeight="1" x14ac:dyDescent="0.3">
      <c r="A38" s="166"/>
      <c r="B38" s="262"/>
      <c r="C38" s="263" t="s">
        <v>13</v>
      </c>
      <c r="D38" s="264"/>
      <c r="E38" s="264"/>
      <c r="F38" s="265"/>
      <c r="G38" s="84">
        <f>SUM(G30:G37)</f>
        <v>43533587</v>
      </c>
      <c r="H38" s="33">
        <f>SUM(H30:H37)</f>
        <v>42736936</v>
      </c>
      <c r="I38" s="30">
        <f>H38-G38</f>
        <v>-796651</v>
      </c>
      <c r="J38" s="67"/>
      <c r="K38" s="65"/>
      <c r="L38" s="46"/>
    </row>
    <row r="39" spans="1:12" s="66" customFormat="1" ht="24" customHeight="1" x14ac:dyDescent="0.3">
      <c r="A39" s="164" t="s">
        <v>78</v>
      </c>
      <c r="B39" s="161" t="s">
        <v>60</v>
      </c>
      <c r="C39" s="42">
        <v>41</v>
      </c>
      <c r="D39" s="42" t="s">
        <v>60</v>
      </c>
      <c r="E39" s="58">
        <v>411</v>
      </c>
      <c r="F39" s="58" t="s">
        <v>61</v>
      </c>
      <c r="G39" s="84">
        <v>0</v>
      </c>
      <c r="H39" s="33">
        <v>0</v>
      </c>
      <c r="I39" s="30">
        <f t="shared" si="1"/>
        <v>0</v>
      </c>
      <c r="J39" s="67"/>
      <c r="K39" s="65"/>
      <c r="L39" s="46"/>
    </row>
    <row r="40" spans="1:12" s="66" customFormat="1" ht="24" customHeight="1" x14ac:dyDescent="0.3">
      <c r="A40" s="166"/>
      <c r="B40" s="163"/>
      <c r="C40" s="193" t="s">
        <v>13</v>
      </c>
      <c r="D40" s="267"/>
      <c r="E40" s="267"/>
      <c r="F40" s="268"/>
      <c r="G40" s="84">
        <v>0</v>
      </c>
      <c r="H40" s="33">
        <f>SUM(H39:H39)</f>
        <v>0</v>
      </c>
      <c r="I40" s="30">
        <f t="shared" si="1"/>
        <v>0</v>
      </c>
      <c r="J40" s="67"/>
      <c r="K40" s="65"/>
      <c r="L40" s="46"/>
    </row>
    <row r="41" spans="1:12" s="66" customFormat="1" ht="24" customHeight="1" x14ac:dyDescent="0.3">
      <c r="A41" s="152">
        <v>5</v>
      </c>
      <c r="B41" s="154" t="s">
        <v>79</v>
      </c>
      <c r="C41" s="32">
        <v>51</v>
      </c>
      <c r="D41" s="32" t="s">
        <v>79</v>
      </c>
      <c r="E41" s="32">
        <v>511</v>
      </c>
      <c r="F41" s="32" t="s">
        <v>79</v>
      </c>
      <c r="G41" s="33">
        <v>0</v>
      </c>
      <c r="H41" s="33">
        <v>0</v>
      </c>
      <c r="I41" s="30">
        <f t="shared" si="1"/>
        <v>0</v>
      </c>
      <c r="J41" s="67"/>
      <c r="K41" s="65"/>
      <c r="L41" s="46"/>
    </row>
    <row r="42" spans="1:12" s="66" customFormat="1" ht="24" customHeight="1" x14ac:dyDescent="0.3">
      <c r="A42" s="239"/>
      <c r="B42" s="155"/>
      <c r="C42" s="193" t="s">
        <v>13</v>
      </c>
      <c r="D42" s="194"/>
      <c r="E42" s="194"/>
      <c r="F42" s="195"/>
      <c r="G42" s="33">
        <f>G41</f>
        <v>0</v>
      </c>
      <c r="H42" s="33">
        <f>H41</f>
        <v>0</v>
      </c>
      <c r="I42" s="30">
        <f t="shared" si="1"/>
        <v>0</v>
      </c>
      <c r="J42" s="67"/>
      <c r="K42" s="65"/>
      <c r="L42" s="46"/>
    </row>
    <row r="43" spans="1:12" s="66" customFormat="1" ht="24" customHeight="1" x14ac:dyDescent="0.3">
      <c r="A43" s="152" t="s">
        <v>80</v>
      </c>
      <c r="B43" s="154" t="s">
        <v>63</v>
      </c>
      <c r="C43" s="154">
        <v>61</v>
      </c>
      <c r="D43" s="154" t="s">
        <v>81</v>
      </c>
      <c r="E43" s="32">
        <v>611</v>
      </c>
      <c r="F43" s="32" t="s">
        <v>65</v>
      </c>
      <c r="G43" s="33">
        <v>0</v>
      </c>
      <c r="H43" s="33">
        <v>0</v>
      </c>
      <c r="I43" s="30">
        <f t="shared" si="1"/>
        <v>0</v>
      </c>
      <c r="J43" s="67"/>
      <c r="K43" s="65"/>
      <c r="L43" s="46"/>
    </row>
    <row r="44" spans="1:12" s="66" customFormat="1" ht="24" customHeight="1" x14ac:dyDescent="0.3">
      <c r="A44" s="250"/>
      <c r="B44" s="171"/>
      <c r="C44" s="155"/>
      <c r="D44" s="155"/>
      <c r="E44" s="32">
        <v>612</v>
      </c>
      <c r="F44" s="32" t="s">
        <v>66</v>
      </c>
      <c r="G44" s="33">
        <v>0</v>
      </c>
      <c r="H44" s="33">
        <v>0</v>
      </c>
      <c r="I44" s="30">
        <v>0</v>
      </c>
      <c r="J44" s="67"/>
      <c r="K44" s="65"/>
      <c r="L44" s="46"/>
    </row>
    <row r="45" spans="1:12" s="66" customFormat="1" ht="24" customHeight="1" x14ac:dyDescent="0.3">
      <c r="A45" s="239"/>
      <c r="B45" s="155"/>
      <c r="C45" s="193" t="s">
        <v>13</v>
      </c>
      <c r="D45" s="194"/>
      <c r="E45" s="194"/>
      <c r="F45" s="195"/>
      <c r="G45" s="33">
        <f>SUM(G43:G44)</f>
        <v>0</v>
      </c>
      <c r="H45" s="33">
        <f>SUM(H43:H44)</f>
        <v>0</v>
      </c>
      <c r="I45" s="30">
        <f t="shared" si="1"/>
        <v>0</v>
      </c>
      <c r="J45" s="67"/>
      <c r="K45" s="65"/>
      <c r="L45" s="46"/>
    </row>
    <row r="46" spans="1:12" s="66" customFormat="1" ht="24" customHeight="1" x14ac:dyDescent="0.3">
      <c r="A46" s="152" t="s">
        <v>82</v>
      </c>
      <c r="B46" s="154" t="s">
        <v>67</v>
      </c>
      <c r="C46" s="32">
        <v>71</v>
      </c>
      <c r="D46" s="32" t="s">
        <v>67</v>
      </c>
      <c r="E46" s="32">
        <v>711</v>
      </c>
      <c r="F46" s="32" t="s">
        <v>67</v>
      </c>
      <c r="G46" s="83">
        <v>1500000</v>
      </c>
      <c r="H46" s="33">
        <v>1500000</v>
      </c>
      <c r="I46" s="30">
        <f>H46-G46</f>
        <v>0</v>
      </c>
      <c r="J46" s="67"/>
      <c r="K46" s="65"/>
      <c r="L46" s="46"/>
    </row>
    <row r="47" spans="1:12" s="66" customFormat="1" ht="24" customHeight="1" x14ac:dyDescent="0.3">
      <c r="A47" s="239"/>
      <c r="B47" s="155"/>
      <c r="C47" s="193" t="s">
        <v>13</v>
      </c>
      <c r="D47" s="194"/>
      <c r="E47" s="194"/>
      <c r="F47" s="195"/>
      <c r="G47" s="33">
        <f>SUM(G46)</f>
        <v>1500000</v>
      </c>
      <c r="H47" s="33">
        <f>SUM(H46)</f>
        <v>1500000</v>
      </c>
      <c r="I47" s="30">
        <f t="shared" si="1"/>
        <v>0</v>
      </c>
      <c r="J47" s="67"/>
      <c r="K47" s="65"/>
      <c r="L47" s="46"/>
    </row>
    <row r="48" spans="1:12" s="80" customFormat="1" ht="24" customHeight="1" x14ac:dyDescent="0.3">
      <c r="A48" s="152" t="s">
        <v>83</v>
      </c>
      <c r="B48" s="154" t="s">
        <v>68</v>
      </c>
      <c r="C48" s="77">
        <v>81</v>
      </c>
      <c r="D48" s="77" t="s">
        <v>68</v>
      </c>
      <c r="E48" s="32">
        <v>811</v>
      </c>
      <c r="F48" s="32" t="s">
        <v>68</v>
      </c>
      <c r="G48" s="83">
        <v>477780</v>
      </c>
      <c r="H48" s="33">
        <v>0</v>
      </c>
      <c r="I48" s="30">
        <f t="shared" si="1"/>
        <v>-477780</v>
      </c>
      <c r="J48" s="67"/>
      <c r="K48" s="78"/>
      <c r="L48" s="79"/>
    </row>
    <row r="49" spans="1:12" s="80" customFormat="1" ht="24" customHeight="1" x14ac:dyDescent="0.3">
      <c r="A49" s="239"/>
      <c r="B49" s="155"/>
      <c r="C49" s="193" t="s">
        <v>13</v>
      </c>
      <c r="D49" s="194"/>
      <c r="E49" s="194"/>
      <c r="F49" s="195"/>
      <c r="G49" s="33">
        <f>G48</f>
        <v>477780</v>
      </c>
      <c r="H49" s="33">
        <f>H48</f>
        <v>0</v>
      </c>
      <c r="I49" s="30">
        <f>H49-G49</f>
        <v>-477780</v>
      </c>
      <c r="J49" s="67"/>
      <c r="K49" s="78"/>
      <c r="L49" s="79"/>
    </row>
    <row r="50" spans="1:12" s="80" customFormat="1" ht="24" customHeight="1" x14ac:dyDescent="0.3">
      <c r="A50" s="251" t="s">
        <v>93</v>
      </c>
      <c r="B50" s="252"/>
      <c r="C50" s="252"/>
      <c r="D50" s="252"/>
      <c r="E50" s="252"/>
      <c r="F50" s="253"/>
      <c r="G50" s="61"/>
      <c r="H50" s="61">
        <v>12838479</v>
      </c>
      <c r="I50" s="30">
        <f>H50-G50</f>
        <v>12838479</v>
      </c>
      <c r="J50" s="62"/>
      <c r="K50" s="78"/>
      <c r="L50" s="79"/>
    </row>
    <row r="51" spans="1:12" s="80" customFormat="1" ht="24" customHeight="1" thickBot="1" x14ac:dyDescent="0.35">
      <c r="A51" s="258" t="s">
        <v>69</v>
      </c>
      <c r="B51" s="259"/>
      <c r="C51" s="259"/>
      <c r="D51" s="259"/>
      <c r="E51" s="259"/>
      <c r="F51" s="260"/>
      <c r="G51" s="55">
        <f>G49+G47+G45+G40+G38+G29+G25+G42+G50</f>
        <v>430579628</v>
      </c>
      <c r="H51" s="55">
        <f>H49+H47+H45+H40+H38+H29+H25+H42+H50</f>
        <v>430769398</v>
      </c>
      <c r="I51" s="55">
        <f>I49+I47+I45+I40+I38+I29+I25+I42+I50</f>
        <v>189770</v>
      </c>
      <c r="J51" s="72"/>
      <c r="K51" s="78"/>
      <c r="L51" s="79"/>
    </row>
    <row r="52" spans="1:12" x14ac:dyDescent="0.3">
      <c r="G52" s="18">
        <f>'재가(세입결산)'!G29-'재가(세출결산)'!G51</f>
        <v>0</v>
      </c>
      <c r="H52" s="18">
        <f>H51-'재가(세입결산)'!H29</f>
        <v>0</v>
      </c>
    </row>
  </sheetData>
  <mergeCells count="56"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  <mergeCell ref="A5:A25"/>
    <mergeCell ref="B5:B25"/>
    <mergeCell ref="C5:C14"/>
    <mergeCell ref="D5:D14"/>
    <mergeCell ref="E14:F14"/>
    <mergeCell ref="C15:C18"/>
    <mergeCell ref="D15:D18"/>
    <mergeCell ref="E18:F18"/>
    <mergeCell ref="C19:C24"/>
    <mergeCell ref="D19:D24"/>
    <mergeCell ref="E24:F24"/>
    <mergeCell ref="C25:F25"/>
    <mergeCell ref="E5:E6"/>
    <mergeCell ref="E7:E8"/>
    <mergeCell ref="E10:E11"/>
    <mergeCell ref="E12:E13"/>
    <mergeCell ref="A26:A29"/>
    <mergeCell ref="B26:B29"/>
    <mergeCell ref="C26:C28"/>
    <mergeCell ref="D26:D28"/>
    <mergeCell ref="C29:F29"/>
    <mergeCell ref="C38:F38"/>
    <mergeCell ref="A39:A40"/>
    <mergeCell ref="B39:B40"/>
    <mergeCell ref="C40:F40"/>
    <mergeCell ref="A30:A38"/>
    <mergeCell ref="B30:B38"/>
    <mergeCell ref="C30:C36"/>
    <mergeCell ref="D30:D36"/>
    <mergeCell ref="A41:A42"/>
    <mergeCell ref="B41:B42"/>
    <mergeCell ref="C42:F42"/>
    <mergeCell ref="A43:A45"/>
    <mergeCell ref="B43:B45"/>
    <mergeCell ref="C43:C44"/>
    <mergeCell ref="D43:D44"/>
    <mergeCell ref="C45:F45"/>
    <mergeCell ref="A51:F51"/>
    <mergeCell ref="A46:A47"/>
    <mergeCell ref="B46:B47"/>
    <mergeCell ref="C47:F47"/>
    <mergeCell ref="A48:A49"/>
    <mergeCell ref="B48:B49"/>
    <mergeCell ref="C49:F49"/>
    <mergeCell ref="A50:F50"/>
  </mergeCells>
  <phoneticPr fontId="2" type="noConversion"/>
  <printOptions horizontalCentered="1"/>
  <pageMargins left="0.19685039370078741" right="0.19685039370078741" top="0.6692913385826772" bottom="0.35433070866141736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6</vt:i4>
      </vt:variant>
    </vt:vector>
  </HeadingPairs>
  <TitlesOfParts>
    <vt:vector size="10" baseType="lpstr">
      <vt:lpstr>시설(세입결산)</vt:lpstr>
      <vt:lpstr>시설(세출결산)</vt:lpstr>
      <vt:lpstr>재가(세입결산)</vt:lpstr>
      <vt:lpstr>재가(세출결산)</vt:lpstr>
      <vt:lpstr>'시설(세입결산)'!Print_Area</vt:lpstr>
      <vt:lpstr>'시설(세출결산)'!Print_Area</vt:lpstr>
      <vt:lpstr>'재가(세입결산)'!Print_Area</vt:lpstr>
      <vt:lpstr>'재가(세출결산)'!Print_Area</vt:lpstr>
      <vt:lpstr>'시설(세출결산)'!Print_Titles</vt:lpstr>
      <vt:lpstr>'재가(세출결산)'!Print_Titles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user</cp:lastModifiedBy>
  <cp:lastPrinted>2021-03-19T00:47:26Z</cp:lastPrinted>
  <dcterms:created xsi:type="dcterms:W3CDTF">2014-12-17T01:43:01Z</dcterms:created>
  <dcterms:modified xsi:type="dcterms:W3CDTF">2022-03-29T07:24:24Z</dcterms:modified>
</cp:coreProperties>
</file>