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4265" yWindow="120" windowWidth="12810" windowHeight="12540" tabRatio="824"/>
  </bookViews>
  <sheets>
    <sheet name="안심종합세입(추경-시설)" sheetId="1" r:id="rId1"/>
    <sheet name="안심종합세출(추경-시설)" sheetId="2" r:id="rId2"/>
    <sheet name="안심종합세입(추경-재가)" sheetId="3" r:id="rId3"/>
    <sheet name="안심종합세출(추경-재가)" sheetId="4" r:id="rId4"/>
  </sheets>
  <definedNames>
    <definedName name="_xlnm.Print_Area" localSheetId="0">'안심종합세입(추경-시설)'!$A$1:$J$27</definedName>
    <definedName name="_xlnm.Print_Area" localSheetId="1">'안심종합세출(추경-시설)'!$A$1:$J$51</definedName>
    <definedName name="_xlnm.Print_Area" localSheetId="3">'안심종합세출(추경-재가)'!$A$1:$J$52</definedName>
    <definedName name="_xlnm.Print_Titles" localSheetId="1">'안심종합세출(추경-시설)'!$1:$4</definedName>
    <definedName name="_xlnm.Print_Titles" localSheetId="3">'안심종합세출(추경-재가)'!$1:$4</definedName>
  </definedNames>
  <calcPr calcId="144525"/>
</workbook>
</file>

<file path=xl/calcChain.xml><?xml version="1.0" encoding="utf-8"?>
<calcChain xmlns="http://schemas.openxmlformats.org/spreadsheetml/2006/main">
  <c r="G28" i="1" l="1"/>
  <c r="H17" i="3"/>
  <c r="H22" i="4"/>
  <c r="G22" i="4"/>
  <c r="G15" i="4"/>
  <c r="G11" i="4"/>
  <c r="G51" i="4"/>
  <c r="G49" i="4"/>
  <c r="G40" i="4"/>
  <c r="G27" i="4"/>
  <c r="G23" i="4"/>
  <c r="G52" i="4" s="1"/>
  <c r="H22" i="2" l="1"/>
  <c r="G47" i="4" l="1"/>
  <c r="G44" i="4"/>
  <c r="G42" i="4"/>
  <c r="G27" i="3"/>
  <c r="I27" i="3" s="1"/>
  <c r="G24" i="3"/>
  <c r="G21" i="3"/>
  <c r="G17" i="3"/>
  <c r="G14" i="3"/>
  <c r="G12" i="3"/>
  <c r="G9" i="3"/>
  <c r="G7" i="3"/>
  <c r="G50" i="2"/>
  <c r="G48" i="2"/>
  <c r="G46" i="2"/>
  <c r="G43" i="2"/>
  <c r="G41" i="2"/>
  <c r="G37" i="2"/>
  <c r="G27" i="2"/>
  <c r="G22" i="2"/>
  <c r="G15" i="2"/>
  <c r="G11" i="2"/>
  <c r="G26" i="1"/>
  <c r="G23" i="1"/>
  <c r="G16" i="1"/>
  <c r="G13" i="1"/>
  <c r="G9" i="1"/>
  <c r="G7" i="1"/>
  <c r="G20" i="1"/>
  <c r="H27" i="3"/>
  <c r="I26" i="3"/>
  <c r="I25" i="3"/>
  <c r="H24" i="3"/>
  <c r="I23" i="3"/>
  <c r="I22" i="3"/>
  <c r="H21" i="3"/>
  <c r="I20" i="3"/>
  <c r="I19" i="3"/>
  <c r="I18" i="3"/>
  <c r="I17" i="3"/>
  <c r="I16" i="3"/>
  <c r="I15" i="3"/>
  <c r="H14" i="3"/>
  <c r="I13" i="3"/>
  <c r="H12" i="3"/>
  <c r="I10" i="3"/>
  <c r="H9" i="3"/>
  <c r="I8" i="3"/>
  <c r="H7" i="3"/>
  <c r="I6" i="3"/>
  <c r="I5" i="3"/>
  <c r="H20" i="1"/>
  <c r="I19" i="1"/>
  <c r="I18" i="1"/>
  <c r="I17" i="1"/>
  <c r="H16" i="1"/>
  <c r="I15" i="1"/>
  <c r="I14" i="1"/>
  <c r="G28" i="3" l="1"/>
  <c r="G23" i="2"/>
  <c r="G51" i="2" s="1"/>
  <c r="G27" i="1"/>
  <c r="I21" i="3"/>
  <c r="I14" i="3"/>
  <c r="H28" i="3"/>
  <c r="I7" i="3"/>
  <c r="I9" i="3"/>
  <c r="I12" i="3"/>
  <c r="I24" i="3"/>
  <c r="I20" i="1"/>
  <c r="I16" i="1"/>
  <c r="I28" i="3" l="1"/>
  <c r="I22" i="1"/>
  <c r="I7" i="2"/>
  <c r="I6" i="2"/>
  <c r="H51" i="4"/>
  <c r="H49" i="4"/>
  <c r="H47" i="4"/>
  <c r="H44" i="4"/>
  <c r="H42" i="4"/>
  <c r="H40" i="4"/>
  <c r="H27" i="4"/>
  <c r="H15" i="4"/>
  <c r="H11" i="4"/>
  <c r="H26" i="1"/>
  <c r="H23" i="1"/>
  <c r="H13" i="1"/>
  <c r="H9" i="1"/>
  <c r="H7" i="1"/>
  <c r="H50" i="2"/>
  <c r="H48" i="2"/>
  <c r="H46" i="2"/>
  <c r="H43" i="2"/>
  <c r="H41" i="2"/>
  <c r="H37" i="2"/>
  <c r="H27" i="2"/>
  <c r="H15" i="2"/>
  <c r="H11" i="2"/>
  <c r="H23" i="4" l="1"/>
  <c r="H52" i="4" s="1"/>
  <c r="H53" i="4" s="1"/>
  <c r="H23" i="2"/>
  <c r="H51" i="2" s="1"/>
  <c r="H27" i="1"/>
  <c r="I50" i="4"/>
  <c r="I48" i="4"/>
  <c r="I46" i="4"/>
  <c r="I45" i="4"/>
  <c r="I44" i="4"/>
  <c r="I43" i="4"/>
  <c r="I41" i="4"/>
  <c r="I40" i="4"/>
  <c r="I39" i="4"/>
  <c r="I38" i="4"/>
  <c r="I37" i="4"/>
  <c r="I36" i="4"/>
  <c r="I35" i="4"/>
  <c r="I34" i="4"/>
  <c r="I33" i="4"/>
  <c r="I32" i="4"/>
  <c r="I31" i="4"/>
  <c r="I30" i="4"/>
  <c r="I29" i="4"/>
  <c r="I28" i="4"/>
  <c r="I26" i="4"/>
  <c r="I25" i="4"/>
  <c r="I24" i="4"/>
  <c r="I21" i="4"/>
  <c r="I20" i="4"/>
  <c r="I19" i="4"/>
  <c r="I18" i="4"/>
  <c r="I17" i="4"/>
  <c r="I16" i="4"/>
  <c r="I14" i="4"/>
  <c r="I13" i="4"/>
  <c r="I12" i="4"/>
  <c r="I11" i="4"/>
  <c r="I10" i="4"/>
  <c r="I9" i="4"/>
  <c r="I8" i="4"/>
  <c r="I7" i="4"/>
  <c r="I6" i="4"/>
  <c r="I5" i="4"/>
  <c r="I49" i="2"/>
  <c r="I47" i="2"/>
  <c r="I45" i="2"/>
  <c r="I44" i="2"/>
  <c r="I43" i="2"/>
  <c r="I42" i="2"/>
  <c r="I41" i="2"/>
  <c r="I40" i="2"/>
  <c r="I39" i="2"/>
  <c r="I38" i="2"/>
  <c r="I35" i="2"/>
  <c r="I34" i="2"/>
  <c r="I33" i="2"/>
  <c r="I32" i="2"/>
  <c r="I31" i="2"/>
  <c r="I30" i="2"/>
  <c r="I29" i="2"/>
  <c r="I28" i="2"/>
  <c r="I26" i="2"/>
  <c r="I25" i="2"/>
  <c r="I24" i="2"/>
  <c r="I21" i="2"/>
  <c r="I20" i="2"/>
  <c r="I19" i="2"/>
  <c r="I18" i="2"/>
  <c r="I17" i="2"/>
  <c r="I16" i="2"/>
  <c r="I15" i="2"/>
  <c r="I14" i="2"/>
  <c r="I13" i="2"/>
  <c r="I12" i="2"/>
  <c r="I10" i="2"/>
  <c r="I9" i="2"/>
  <c r="I8" i="2"/>
  <c r="I5" i="2"/>
  <c r="I25" i="1"/>
  <c r="I24" i="1"/>
  <c r="I21" i="1"/>
  <c r="I12" i="1"/>
  <c r="I11" i="1"/>
  <c r="I10" i="1"/>
  <c r="I8" i="1"/>
  <c r="I6" i="1"/>
  <c r="I5" i="1"/>
  <c r="H52" i="2" l="1"/>
  <c r="I47" i="4"/>
  <c r="I37" i="2"/>
  <c r="I48" i="2"/>
  <c r="I23" i="4"/>
  <c r="I22" i="2"/>
  <c r="I27" i="2"/>
  <c r="I42" i="4"/>
  <c r="I11" i="2"/>
  <c r="I49" i="4"/>
  <c r="I7" i="1"/>
  <c r="I9" i="1"/>
  <c r="I13" i="1"/>
  <c r="I23" i="1"/>
  <c r="I46" i="2"/>
  <c r="I27" i="4"/>
  <c r="I22" i="4"/>
  <c r="I51" i="4"/>
  <c r="I26" i="1"/>
  <c r="I23" i="2"/>
  <c r="I50" i="2"/>
  <c r="I15" i="4"/>
  <c r="I51" i="2" l="1"/>
  <c r="I27" i="1"/>
  <c r="I52" i="4"/>
</calcChain>
</file>

<file path=xl/sharedStrings.xml><?xml version="1.0" encoding="utf-8"?>
<sst xmlns="http://schemas.openxmlformats.org/spreadsheetml/2006/main" count="282" uniqueCount="129">
  <si>
    <t xml:space="preserve">◆ 세입                                                                                                      </t>
    <phoneticPr fontId="3" type="noConversion"/>
  </si>
  <si>
    <t xml:space="preserve">  (단위:원)</t>
    <phoneticPr fontId="3" type="noConversion"/>
  </si>
  <si>
    <t>과목</t>
  </si>
  <si>
    <t>당초예산액</t>
  </si>
  <si>
    <t>추경예산액</t>
  </si>
  <si>
    <t>증감액</t>
  </si>
  <si>
    <t>비고</t>
  </si>
  <si>
    <t>관</t>
  </si>
  <si>
    <t>항</t>
  </si>
  <si>
    <t>목</t>
  </si>
  <si>
    <t>01</t>
    <phoneticPr fontId="3" type="noConversion"/>
  </si>
  <si>
    <t>입소자
부담금수입</t>
    <phoneticPr fontId="3" type="noConversion"/>
  </si>
  <si>
    <t>입소비용수입</t>
  </si>
  <si>
    <t>식재료비수입</t>
  </si>
  <si>
    <t>합계</t>
  </si>
  <si>
    <t>04</t>
    <phoneticPr fontId="3" type="noConversion"/>
  </si>
  <si>
    <t>보조금수입</t>
  </si>
  <si>
    <t>05</t>
    <phoneticPr fontId="3" type="noConversion"/>
  </si>
  <si>
    <t>후원금수입</t>
  </si>
  <si>
    <t>지정후원금</t>
    <phoneticPr fontId="3" type="noConversion"/>
  </si>
  <si>
    <t>비지정후원금</t>
  </si>
  <si>
    <t>06</t>
    <phoneticPr fontId="3" type="noConversion"/>
  </si>
  <si>
    <t>요양급여수입</t>
  </si>
  <si>
    <t>장기요양급여수입</t>
  </si>
  <si>
    <t>07</t>
    <phoneticPr fontId="3" type="noConversion"/>
  </si>
  <si>
    <t>차입금</t>
    <phoneticPr fontId="3" type="noConversion"/>
  </si>
  <si>
    <t>전입금</t>
  </si>
  <si>
    <t>이월금</t>
  </si>
  <si>
    <t>전년도이월금</t>
  </si>
  <si>
    <t>잡수익</t>
  </si>
  <si>
    <t>기타예금이자수입</t>
  </si>
  <si>
    <t>세입총액</t>
  </si>
  <si>
    <t>◆ 세출</t>
    <phoneticPr fontId="3" type="noConversion"/>
  </si>
  <si>
    <t>사무비</t>
  </si>
  <si>
    <t>인건비</t>
  </si>
  <si>
    <t>급여</t>
  </si>
  <si>
    <t>퇴직금및퇴직적립금</t>
  </si>
  <si>
    <t>소계</t>
  </si>
  <si>
    <t>업무추진비</t>
  </si>
  <si>
    <t>기관운영비</t>
  </si>
  <si>
    <t>직책보조비</t>
  </si>
  <si>
    <t>회의비</t>
  </si>
  <si>
    <t>운영비</t>
  </si>
  <si>
    <t>여비</t>
  </si>
  <si>
    <t>수용비및수수료</t>
  </si>
  <si>
    <t>공공요금</t>
  </si>
  <si>
    <t>제세공과금</t>
  </si>
  <si>
    <t>차량비</t>
  </si>
  <si>
    <t>기타운영비</t>
  </si>
  <si>
    <t>재산조성비</t>
  </si>
  <si>
    <t>시설비</t>
  </si>
  <si>
    <t>자산취득비</t>
  </si>
  <si>
    <t>시설장비유지비</t>
  </si>
  <si>
    <t>사업비</t>
  </si>
  <si>
    <t>생계비</t>
  </si>
  <si>
    <t>수용기관경비</t>
  </si>
  <si>
    <t>피복비</t>
  </si>
  <si>
    <t>의료비</t>
  </si>
  <si>
    <t>장의비</t>
  </si>
  <si>
    <t>특별급식비</t>
  </si>
  <si>
    <t>연료비</t>
  </si>
  <si>
    <t>전출금</t>
  </si>
  <si>
    <t>부채상환금</t>
  </si>
  <si>
    <t>원금상환금</t>
  </si>
  <si>
    <t>이자지불금</t>
  </si>
  <si>
    <t>잡지출</t>
  </si>
  <si>
    <t>예비비</t>
  </si>
  <si>
    <t>세출총액</t>
  </si>
  <si>
    <t>◆ 세출</t>
    <phoneticPr fontId="3" type="noConversion"/>
  </si>
  <si>
    <t xml:space="preserve">  (단위:원)</t>
    <phoneticPr fontId="3" type="noConversion"/>
  </si>
  <si>
    <t>지정후원금</t>
    <phoneticPr fontId="3" type="noConversion"/>
  </si>
  <si>
    <t>차입금</t>
    <phoneticPr fontId="3" type="noConversion"/>
  </si>
  <si>
    <t>금융기관차입금</t>
    <phoneticPr fontId="3" type="noConversion"/>
  </si>
  <si>
    <t>기타차입금</t>
    <phoneticPr fontId="3" type="noConversion"/>
  </si>
  <si>
    <t>기타차입금</t>
    <phoneticPr fontId="3" type="noConversion"/>
  </si>
  <si>
    <t>금융기관차입금</t>
    <phoneticPr fontId="3" type="noConversion"/>
  </si>
  <si>
    <t>09</t>
    <phoneticPr fontId="3" type="noConversion"/>
  </si>
  <si>
    <t>전년도이월금
(후원금)</t>
    <phoneticPr fontId="3" type="noConversion"/>
  </si>
  <si>
    <t>기타잡수입</t>
    <phoneticPr fontId="3" type="noConversion"/>
  </si>
  <si>
    <t>합계</t>
    <phoneticPr fontId="3" type="noConversion"/>
  </si>
  <si>
    <t>08</t>
    <phoneticPr fontId="3" type="noConversion"/>
  </si>
  <si>
    <t>법인전입금</t>
    <phoneticPr fontId="3" type="noConversion"/>
  </si>
  <si>
    <t>법인전입금
(후원금)</t>
    <phoneticPr fontId="3" type="noConversion"/>
  </si>
  <si>
    <t>합계</t>
    <phoneticPr fontId="3" type="noConversion"/>
  </si>
  <si>
    <t>01</t>
    <phoneticPr fontId="3" type="noConversion"/>
  </si>
  <si>
    <t>입소자
부담금수입</t>
    <phoneticPr fontId="3" type="noConversion"/>
  </si>
  <si>
    <t>본인부담금비용수입</t>
    <phoneticPr fontId="3" type="noConversion"/>
  </si>
  <si>
    <t>식재료비용수입</t>
  </si>
  <si>
    <t>04</t>
    <phoneticPr fontId="3" type="noConversion"/>
  </si>
  <si>
    <t>05</t>
    <phoneticPr fontId="3" type="noConversion"/>
  </si>
  <si>
    <t>06</t>
    <phoneticPr fontId="3" type="noConversion"/>
  </si>
  <si>
    <t>07</t>
    <phoneticPr fontId="3" type="noConversion"/>
  </si>
  <si>
    <t>09</t>
    <phoneticPr fontId="3" type="noConversion"/>
  </si>
  <si>
    <t>전년도이월금
(후원금)</t>
    <phoneticPr fontId="3" type="noConversion"/>
  </si>
  <si>
    <t>기타잡수입</t>
    <phoneticPr fontId="3" type="noConversion"/>
  </si>
  <si>
    <t>본인부담금비용수입</t>
    <phoneticPr fontId="3" type="noConversion"/>
  </si>
  <si>
    <t>제수당</t>
    <phoneticPr fontId="3" type="noConversion"/>
  </si>
  <si>
    <t>일용잡금</t>
    <phoneticPr fontId="3" type="noConversion"/>
  </si>
  <si>
    <t>사회보험부담금</t>
    <phoneticPr fontId="2" type="noConversion"/>
  </si>
  <si>
    <t>기타후생경비</t>
    <phoneticPr fontId="3" type="noConversion"/>
  </si>
  <si>
    <t>01</t>
    <phoneticPr fontId="3" type="noConversion"/>
  </si>
  <si>
    <t>03</t>
    <phoneticPr fontId="3" type="noConversion"/>
  </si>
  <si>
    <t>사업비</t>
    <phoneticPr fontId="3" type="noConversion"/>
  </si>
  <si>
    <t>사회심리재활
사업비</t>
    <phoneticPr fontId="3" type="noConversion"/>
  </si>
  <si>
    <t>지역사회개발비</t>
    <phoneticPr fontId="3" type="noConversion"/>
  </si>
  <si>
    <t>04</t>
    <phoneticPr fontId="3" type="noConversion"/>
  </si>
  <si>
    <t>법인회계전출금</t>
    <phoneticPr fontId="2" type="noConversion"/>
  </si>
  <si>
    <t>과년도지출</t>
    <phoneticPr fontId="3" type="noConversion"/>
  </si>
  <si>
    <t>06</t>
    <phoneticPr fontId="3" type="noConversion"/>
  </si>
  <si>
    <t>08</t>
    <phoneticPr fontId="3" type="noConversion"/>
  </si>
  <si>
    <t>02</t>
    <phoneticPr fontId="3" type="noConversion"/>
  </si>
  <si>
    <t>시설비</t>
    <phoneticPr fontId="3" type="noConversion"/>
  </si>
  <si>
    <t>부채상환금</t>
    <phoneticPr fontId="3" type="noConversion"/>
  </si>
  <si>
    <t>07</t>
    <phoneticPr fontId="3" type="noConversion"/>
  </si>
  <si>
    <t>퇴직금  및          퇴직적립금</t>
    <phoneticPr fontId="3" type="noConversion"/>
  </si>
  <si>
    <t>02</t>
    <phoneticPr fontId="3" type="noConversion"/>
  </si>
  <si>
    <t>시설비</t>
    <phoneticPr fontId="3" type="noConversion"/>
  </si>
  <si>
    <t>사회심리재활사업비</t>
    <phoneticPr fontId="3" type="noConversion"/>
  </si>
  <si>
    <t>기타사업비</t>
    <phoneticPr fontId="3" type="noConversion"/>
  </si>
  <si>
    <t>지역복지사업비</t>
    <phoneticPr fontId="3" type="noConversion"/>
  </si>
  <si>
    <t>홍보비</t>
    <phoneticPr fontId="3" type="noConversion"/>
  </si>
  <si>
    <t>교구및연구사업</t>
    <phoneticPr fontId="3" type="noConversion"/>
  </si>
  <si>
    <t>주야간보호사업비</t>
    <phoneticPr fontId="3" type="noConversion"/>
  </si>
  <si>
    <t>2017년 안심노인종합복지센터 노인요양시설 추경예산서</t>
    <phoneticPr fontId="3" type="noConversion"/>
  </si>
  <si>
    <t>시군구보조금</t>
    <phoneticPr fontId="2" type="noConversion"/>
  </si>
  <si>
    <t>2017년 안심노인종합복지센터 노인요양시설 추경예산서</t>
    <phoneticPr fontId="3" type="noConversion"/>
  </si>
  <si>
    <t>.</t>
    <phoneticPr fontId="2" type="noConversion"/>
  </si>
  <si>
    <t>2017년 안심노인종합복지센터 재가노인복지설 추경예산서</t>
    <phoneticPr fontId="3" type="noConversion"/>
  </si>
  <si>
    <t>2017년 안심노인종합복지센터 재가노인복지시설 추경예산서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</si>
</sst>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176" formatCode="#,##0_ "/>
    <numFmt numFmtId="177" formatCode="#,##0_);[Red]\(#,##0\)"/>
  </numFmts>
  <fonts count="22" x14ac:knownFonts="1">
    <font>
      <sz val="11"/>
      <color theme="1"/>
      <name val="맑은 고딕"/>
      <family val="3"/>
      <charset val="129"/>
      <scheme val="minor"/>
    </font>
    <font>
      <sz val="18"/>
      <color indexed="8"/>
      <name val="휴먼엑스포"/>
      <family val="1"/>
      <charset val="129"/>
    </font>
    <font>
      <sz val="8"/>
      <name val="맑은 고딕"/>
      <family val="3"/>
      <charset val="129"/>
      <scheme val="minor"/>
    </font>
    <font>
      <sz val="8"/>
      <name val="맑은 고딕"/>
      <family val="3"/>
      <charset val="129"/>
    </font>
    <font>
      <sz val="12"/>
      <color indexed="8"/>
      <name val="맑은 고딕"/>
      <family val="3"/>
      <charset val="129"/>
    </font>
    <font>
      <sz val="12"/>
      <color indexed="8"/>
      <name val="굴림"/>
      <family val="3"/>
      <charset val="129"/>
    </font>
    <font>
      <sz val="8"/>
      <color indexed="8"/>
      <name val="굴림"/>
      <family val="3"/>
      <charset val="129"/>
    </font>
    <font>
      <sz val="10"/>
      <color indexed="8"/>
      <name val="굴림"/>
      <family val="3"/>
      <charset val="129"/>
    </font>
    <font>
      <sz val="11"/>
      <color indexed="8"/>
      <name val="맑은 고딕"/>
      <family val="3"/>
      <charset val="129"/>
    </font>
    <font>
      <sz val="12"/>
      <color indexed="8"/>
      <name val="Arial Narrow"/>
      <family val="2"/>
    </font>
    <font>
      <sz val="12"/>
      <color indexed="8"/>
      <name val="바탕"/>
      <family val="1"/>
      <charset val="129"/>
    </font>
    <font>
      <sz val="8"/>
      <color indexed="9"/>
      <name val="Arial Narrow"/>
      <family val="2"/>
    </font>
    <font>
      <sz val="8"/>
      <color indexed="9"/>
      <name val="맑은 고딕"/>
      <family val="3"/>
      <charset val="129"/>
    </font>
    <font>
      <sz val="8"/>
      <color indexed="8"/>
      <name val="맑은 고딕"/>
      <family val="3"/>
      <charset val="129"/>
    </font>
    <font>
      <sz val="8"/>
      <color indexed="8"/>
      <name val="바탕"/>
      <family val="1"/>
      <charset val="129"/>
    </font>
    <font>
      <sz val="8"/>
      <color indexed="8"/>
      <name val="Arial Narrow"/>
      <family val="2"/>
    </font>
    <font>
      <sz val="8"/>
      <color indexed="30"/>
      <name val="Arial Narrow"/>
      <family val="2"/>
    </font>
    <font>
      <sz val="14"/>
      <color indexed="30"/>
      <name val="Arial Narrow"/>
      <family val="2"/>
    </font>
    <font>
      <sz val="10"/>
      <color indexed="8"/>
      <name val="맑은 고딕"/>
      <family val="3"/>
      <charset val="129"/>
    </font>
    <font>
      <sz val="9"/>
      <color indexed="8"/>
      <name val="굴림"/>
      <family val="3"/>
      <charset val="129"/>
    </font>
    <font>
      <sz val="10"/>
      <color indexed="8"/>
      <name val="Arial"/>
      <family val="2"/>
    </font>
    <font>
      <sz val="9"/>
      <color theme="1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7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8"/>
      </top>
      <bottom style="double">
        <color indexed="64"/>
      </bottom>
      <diagonal/>
    </border>
    <border>
      <left/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/>
      <top style="thin">
        <color indexed="8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double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 style="medium">
        <color indexed="64"/>
      </right>
      <top/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0" fontId="8" fillId="0" borderId="0">
      <alignment vertical="center"/>
    </xf>
  </cellStyleXfs>
  <cellXfs count="225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 applyBorder="1" applyAlignment="1">
      <alignment vertical="center"/>
    </xf>
    <xf numFmtId="0" fontId="4" fillId="0" borderId="0" xfId="0" applyFont="1" applyBorder="1">
      <alignment vertical="center"/>
    </xf>
    <xf numFmtId="176" fontId="9" fillId="0" borderId="14" xfId="0" applyNumberFormat="1" applyFont="1" applyBorder="1" applyAlignment="1">
      <alignment horizontal="right" vertical="center" wrapText="1"/>
    </xf>
    <xf numFmtId="0" fontId="10" fillId="0" borderId="15" xfId="0" applyFont="1" applyBorder="1" applyAlignment="1">
      <alignment vertical="center" wrapText="1"/>
    </xf>
    <xf numFmtId="0" fontId="6" fillId="0" borderId="16" xfId="0" applyFont="1" applyBorder="1" applyAlignment="1">
      <alignment horizontal="center" vertical="center" wrapText="1"/>
    </xf>
    <xf numFmtId="0" fontId="10" fillId="0" borderId="17" xfId="0" applyFont="1" applyBorder="1" applyAlignment="1">
      <alignment vertical="center" wrapText="1"/>
    </xf>
    <xf numFmtId="0" fontId="10" fillId="0" borderId="36" xfId="0" applyFont="1" applyBorder="1" applyAlignment="1">
      <alignment vertical="center" wrapText="1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41" fontId="6" fillId="0" borderId="0" xfId="1" applyFont="1">
      <alignment vertical="center"/>
    </xf>
    <xf numFmtId="41" fontId="4" fillId="0" borderId="0" xfId="1" applyFont="1">
      <alignment vertical="center"/>
    </xf>
    <xf numFmtId="41" fontId="4" fillId="0" borderId="0" xfId="0" applyNumberFormat="1" applyFont="1">
      <alignment vertical="center"/>
    </xf>
    <xf numFmtId="176" fontId="4" fillId="0" borderId="0" xfId="0" applyNumberFormat="1" applyFont="1">
      <alignment vertical="center"/>
    </xf>
    <xf numFmtId="0" fontId="5" fillId="0" borderId="0" xfId="0" applyFont="1" applyBorder="1" applyAlignment="1">
      <alignment vertical="center"/>
    </xf>
    <xf numFmtId="0" fontId="11" fillId="0" borderId="0" xfId="2" applyFont="1" applyBorder="1">
      <alignment vertical="center"/>
    </xf>
    <xf numFmtId="41" fontId="11" fillId="0" borderId="0" xfId="1" applyFont="1" applyBorder="1">
      <alignment vertical="center"/>
    </xf>
    <xf numFmtId="0" fontId="12" fillId="0" borderId="0" xfId="2" applyFont="1">
      <alignment vertical="center"/>
    </xf>
    <xf numFmtId="0" fontId="13" fillId="0" borderId="0" xfId="2" applyFont="1">
      <alignment vertical="center"/>
    </xf>
    <xf numFmtId="177" fontId="9" fillId="0" borderId="14" xfId="0" applyNumberFormat="1" applyFont="1" applyBorder="1" applyAlignment="1">
      <alignment horizontal="right" vertical="center" wrapText="1"/>
    </xf>
    <xf numFmtId="0" fontId="14" fillId="0" borderId="15" xfId="0" applyFont="1" applyBorder="1" applyAlignment="1">
      <alignment vertical="center" wrapText="1"/>
    </xf>
    <xf numFmtId="0" fontId="15" fillId="0" borderId="0" xfId="2" applyFont="1" applyBorder="1">
      <alignment vertical="center"/>
    </xf>
    <xf numFmtId="41" fontId="16" fillId="0" borderId="0" xfId="1" applyFont="1" applyBorder="1">
      <alignment vertical="center"/>
    </xf>
    <xf numFmtId="177" fontId="9" fillId="0" borderId="16" xfId="0" applyNumberFormat="1" applyFont="1" applyBorder="1" applyAlignment="1">
      <alignment horizontal="right" vertical="center" wrapText="1"/>
    </xf>
    <xf numFmtId="0" fontId="14" fillId="0" borderId="17" xfId="0" applyFont="1" applyBorder="1" applyAlignment="1">
      <alignment vertical="center" wrapText="1"/>
    </xf>
    <xf numFmtId="0" fontId="13" fillId="0" borderId="0" xfId="2" applyFont="1" applyAlignment="1">
      <alignment horizontal="center" vertical="center"/>
    </xf>
    <xf numFmtId="0" fontId="15" fillId="0" borderId="0" xfId="2" applyFont="1" applyBorder="1" applyAlignment="1">
      <alignment horizontal="center" vertical="center"/>
    </xf>
    <xf numFmtId="41" fontId="16" fillId="0" borderId="0" xfId="1" applyFont="1" applyBorder="1" applyAlignment="1">
      <alignment horizontal="center" vertical="center"/>
    </xf>
    <xf numFmtId="177" fontId="9" fillId="0" borderId="37" xfId="0" applyNumberFormat="1" applyFont="1" applyBorder="1" applyAlignment="1">
      <alignment horizontal="right" vertical="center" wrapText="1"/>
    </xf>
    <xf numFmtId="0" fontId="14" fillId="0" borderId="38" xfId="0" applyFont="1" applyBorder="1" applyAlignment="1">
      <alignment vertical="center" wrapText="1"/>
    </xf>
    <xf numFmtId="177" fontId="9" fillId="0" borderId="35" xfId="0" applyNumberFormat="1" applyFont="1" applyBorder="1" applyAlignment="1">
      <alignment horizontal="right" vertical="center" wrapText="1"/>
    </xf>
    <xf numFmtId="176" fontId="9" fillId="0" borderId="35" xfId="0" applyNumberFormat="1" applyFont="1" applyBorder="1" applyAlignment="1">
      <alignment horizontal="right" vertical="center" wrapText="1"/>
    </xf>
    <xf numFmtId="0" fontId="14" fillId="0" borderId="36" xfId="0" applyFont="1" applyBorder="1" applyAlignment="1">
      <alignment vertical="center" wrapText="1"/>
    </xf>
    <xf numFmtId="177" fontId="9" fillId="0" borderId="41" xfId="0" applyNumberFormat="1" applyFont="1" applyBorder="1" applyAlignment="1">
      <alignment horizontal="right" vertical="center" wrapText="1"/>
    </xf>
    <xf numFmtId="0" fontId="14" fillId="0" borderId="42" xfId="0" applyFont="1" applyBorder="1" applyAlignment="1">
      <alignment vertical="center" wrapText="1"/>
    </xf>
    <xf numFmtId="0" fontId="5" fillId="0" borderId="0" xfId="2" applyFont="1" applyAlignment="1">
      <alignment horizontal="center" vertical="center"/>
    </xf>
    <xf numFmtId="41" fontId="5" fillId="0" borderId="0" xfId="1" applyFont="1">
      <alignment vertical="center"/>
    </xf>
    <xf numFmtId="41" fontId="8" fillId="0" borderId="0" xfId="1" applyFont="1">
      <alignment vertical="center"/>
    </xf>
    <xf numFmtId="0" fontId="9" fillId="0" borderId="0" xfId="2" applyFont="1" applyBorder="1">
      <alignment vertical="center"/>
    </xf>
    <xf numFmtId="41" fontId="17" fillId="0" borderId="0" xfId="1" applyFont="1" applyBorder="1">
      <alignment vertical="center"/>
    </xf>
    <xf numFmtId="0" fontId="8" fillId="0" borderId="0" xfId="2">
      <alignment vertical="center"/>
    </xf>
    <xf numFmtId="41" fontId="18" fillId="0" borderId="0" xfId="0" applyNumberFormat="1" applyFont="1">
      <alignment vertical="center"/>
    </xf>
    <xf numFmtId="0" fontId="11" fillId="0" borderId="0" xfId="3" applyFont="1" applyBorder="1">
      <alignment vertical="center"/>
    </xf>
    <xf numFmtId="0" fontId="12" fillId="0" borderId="0" xfId="3" applyFont="1">
      <alignment vertical="center"/>
    </xf>
    <xf numFmtId="0" fontId="13" fillId="0" borderId="0" xfId="3" applyFont="1">
      <alignment vertical="center"/>
    </xf>
    <xf numFmtId="0" fontId="15" fillId="0" borderId="0" xfId="3" applyFont="1" applyBorder="1">
      <alignment vertical="center"/>
    </xf>
    <xf numFmtId="0" fontId="13" fillId="0" borderId="0" xfId="3" applyFont="1" applyAlignment="1">
      <alignment horizontal="center" vertical="center"/>
    </xf>
    <xf numFmtId="0" fontId="15" fillId="0" borderId="0" xfId="3" applyFont="1" applyBorder="1" applyAlignment="1">
      <alignment horizontal="center" vertical="center"/>
    </xf>
    <xf numFmtId="176" fontId="9" fillId="0" borderId="41" xfId="0" applyNumberFormat="1" applyFont="1" applyBorder="1" applyAlignment="1">
      <alignment horizontal="right" vertical="center" wrapText="1"/>
    </xf>
    <xf numFmtId="0" fontId="9" fillId="0" borderId="0" xfId="3" applyFont="1" applyBorder="1">
      <alignment vertical="center"/>
    </xf>
    <xf numFmtId="0" fontId="8" fillId="0" borderId="0" xfId="3">
      <alignment vertical="center"/>
    </xf>
    <xf numFmtId="0" fontId="5" fillId="0" borderId="0" xfId="3" applyFont="1" applyAlignment="1">
      <alignment horizontal="center" vertical="center"/>
    </xf>
    <xf numFmtId="0" fontId="13" fillId="0" borderId="0" xfId="2" applyFont="1" applyBorder="1">
      <alignment vertical="center"/>
    </xf>
    <xf numFmtId="0" fontId="13" fillId="0" borderId="0" xfId="2" applyFont="1" applyBorder="1" applyAlignment="1">
      <alignment horizontal="center" vertical="center"/>
    </xf>
    <xf numFmtId="177" fontId="9" fillId="0" borderId="0" xfId="0" applyNumberFormat="1" applyFont="1" applyBorder="1" applyAlignment="1">
      <alignment horizontal="right" vertical="center" wrapText="1"/>
    </xf>
    <xf numFmtId="177" fontId="13" fillId="0" borderId="0" xfId="2" applyNumberFormat="1" applyFont="1" applyBorder="1" applyAlignment="1">
      <alignment horizontal="center" vertical="center"/>
    </xf>
    <xf numFmtId="177" fontId="13" fillId="0" borderId="0" xfId="2" applyNumberFormat="1" applyFont="1" applyBorder="1">
      <alignment vertical="center"/>
    </xf>
    <xf numFmtId="0" fontId="19" fillId="0" borderId="25" xfId="0" applyFont="1" applyBorder="1" applyAlignment="1">
      <alignment horizontal="center" vertical="center" wrapText="1"/>
    </xf>
    <xf numFmtId="0" fontId="19" fillId="0" borderId="16" xfId="0" applyFont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 wrapText="1"/>
    </xf>
    <xf numFmtId="0" fontId="19" fillId="0" borderId="44" xfId="0" applyFont="1" applyBorder="1" applyAlignment="1">
      <alignment horizontal="center" vertical="center" wrapText="1"/>
    </xf>
    <xf numFmtId="0" fontId="19" fillId="0" borderId="55" xfId="0" applyFont="1" applyBorder="1" applyAlignment="1">
      <alignment horizontal="left" vertical="center" wrapText="1"/>
    </xf>
    <xf numFmtId="0" fontId="19" fillId="0" borderId="23" xfId="0" applyFont="1" applyBorder="1" applyAlignment="1">
      <alignment horizontal="center" vertical="center" wrapText="1"/>
    </xf>
    <xf numFmtId="0" fontId="19" fillId="0" borderId="22" xfId="0" quotePrefix="1" applyFont="1" applyBorder="1" applyAlignment="1">
      <alignment horizontal="center" vertical="center"/>
    </xf>
    <xf numFmtId="0" fontId="19" fillId="0" borderId="23" xfId="0" applyFont="1" applyBorder="1" applyAlignment="1">
      <alignment horizontal="center" vertical="center"/>
    </xf>
    <xf numFmtId="0" fontId="19" fillId="0" borderId="11" xfId="0" quotePrefix="1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9" fillId="0" borderId="18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19" fillId="0" borderId="25" xfId="0" applyFont="1" applyFill="1" applyBorder="1" applyAlignment="1">
      <alignment horizontal="center" vertical="center" wrapText="1"/>
    </xf>
    <xf numFmtId="0" fontId="19" fillId="0" borderId="25" xfId="0" applyFont="1" applyFill="1" applyBorder="1" applyAlignment="1">
      <alignment horizontal="center" vertical="center"/>
    </xf>
    <xf numFmtId="0" fontId="10" fillId="0" borderId="56" xfId="0" applyFont="1" applyBorder="1" applyAlignment="1">
      <alignment vertical="center" wrapText="1"/>
    </xf>
    <xf numFmtId="0" fontId="10" fillId="0" borderId="57" xfId="0" applyFont="1" applyBorder="1" applyAlignment="1">
      <alignment vertical="center" wrapText="1"/>
    </xf>
    <xf numFmtId="0" fontId="10" fillId="0" borderId="58" xfId="0" applyFont="1" applyBorder="1" applyAlignment="1">
      <alignment vertical="center" wrapText="1"/>
    </xf>
    <xf numFmtId="0" fontId="19" fillId="0" borderId="25" xfId="0" applyFont="1" applyFill="1" applyBorder="1" applyAlignment="1">
      <alignment horizontal="center" vertical="center" wrapText="1"/>
    </xf>
    <xf numFmtId="0" fontId="6" fillId="0" borderId="25" xfId="0" applyFont="1" applyFill="1" applyBorder="1" applyAlignment="1">
      <alignment horizontal="center" vertical="center" wrapText="1"/>
    </xf>
    <xf numFmtId="0" fontId="19" fillId="0" borderId="60" xfId="0" applyFont="1" applyFill="1" applyBorder="1" applyAlignment="1">
      <alignment horizontal="center" vertical="center"/>
    </xf>
    <xf numFmtId="0" fontId="19" fillId="0" borderId="16" xfId="0" applyFont="1" applyFill="1" applyBorder="1" applyAlignment="1">
      <alignment horizontal="center" vertical="center" wrapText="1"/>
    </xf>
    <xf numFmtId="177" fontId="20" fillId="0" borderId="0" xfId="4" applyNumberFormat="1" applyFont="1" applyFill="1" applyBorder="1" applyAlignment="1">
      <alignment horizontal="right" vertical="center" wrapText="1"/>
    </xf>
    <xf numFmtId="176" fontId="9" fillId="0" borderId="25" xfId="0" applyNumberFormat="1" applyFont="1" applyFill="1" applyBorder="1" applyAlignment="1">
      <alignment horizontal="right" vertical="center" wrapText="1"/>
    </xf>
    <xf numFmtId="176" fontId="9" fillId="0" borderId="25" xfId="4" applyNumberFormat="1" applyFont="1" applyFill="1" applyBorder="1" applyAlignment="1">
      <alignment horizontal="right" vertical="center" wrapText="1"/>
    </xf>
    <xf numFmtId="176" fontId="9" fillId="0" borderId="54" xfId="4" applyNumberFormat="1" applyFont="1" applyFill="1" applyBorder="1" applyAlignment="1">
      <alignment horizontal="right" vertical="center" wrapText="1"/>
    </xf>
    <xf numFmtId="176" fontId="9" fillId="0" borderId="35" xfId="1" applyNumberFormat="1" applyFont="1" applyBorder="1" applyAlignment="1">
      <alignment horizontal="right" vertical="center" wrapText="1"/>
    </xf>
    <xf numFmtId="176" fontId="9" fillId="0" borderId="20" xfId="4" applyNumberFormat="1" applyFont="1" applyBorder="1" applyAlignment="1">
      <alignment horizontal="right" vertical="center" wrapText="1"/>
    </xf>
    <xf numFmtId="176" fontId="9" fillId="0" borderId="25" xfId="0" applyNumberFormat="1" applyFont="1" applyFill="1" applyBorder="1">
      <alignment vertical="center"/>
    </xf>
    <xf numFmtId="176" fontId="9" fillId="0" borderId="29" xfId="0" applyNumberFormat="1" applyFont="1" applyFill="1" applyBorder="1" applyAlignment="1">
      <alignment horizontal="right" vertical="center" wrapText="1"/>
    </xf>
    <xf numFmtId="176" fontId="9" fillId="0" borderId="16" xfId="0" applyNumberFormat="1" applyFont="1" applyFill="1" applyBorder="1" applyAlignment="1">
      <alignment horizontal="right" vertical="center" wrapText="1"/>
    </xf>
    <xf numFmtId="176" fontId="9" fillId="0" borderId="54" xfId="0" applyNumberFormat="1" applyFont="1" applyFill="1" applyBorder="1" applyAlignment="1">
      <alignment horizontal="right" vertical="center" wrapText="1"/>
    </xf>
    <xf numFmtId="0" fontId="19" fillId="0" borderId="37" xfId="0" applyFont="1" applyBorder="1" applyAlignment="1">
      <alignment horizontal="center" vertical="center" wrapText="1"/>
    </xf>
    <xf numFmtId="0" fontId="19" fillId="0" borderId="16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 wrapText="1" shrinkToFit="1"/>
    </xf>
    <xf numFmtId="0" fontId="19" fillId="0" borderId="14" xfId="0" applyFont="1" applyBorder="1" applyAlignment="1">
      <alignment horizontal="center" vertical="center" shrinkToFit="1"/>
    </xf>
    <xf numFmtId="0" fontId="19" fillId="0" borderId="41" xfId="0" applyFont="1" applyBorder="1" applyAlignment="1">
      <alignment horizontal="center" vertical="center"/>
    </xf>
    <xf numFmtId="0" fontId="19" fillId="0" borderId="21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 shrinkToFit="1"/>
    </xf>
    <xf numFmtId="0" fontId="19" fillId="0" borderId="14" xfId="0" applyFont="1" applyBorder="1" applyAlignment="1">
      <alignment horizontal="center" vertical="center" wrapText="1"/>
    </xf>
    <xf numFmtId="0" fontId="19" fillId="0" borderId="25" xfId="0" applyFont="1" applyBorder="1" applyAlignment="1">
      <alignment horizontal="center" vertical="center" wrapText="1"/>
    </xf>
    <xf numFmtId="0" fontId="19" fillId="0" borderId="23" xfId="0" applyFont="1" applyBorder="1" applyAlignment="1">
      <alignment horizontal="center" vertical="center"/>
    </xf>
    <xf numFmtId="176" fontId="9" fillId="0" borderId="69" xfId="0" applyNumberFormat="1" applyFont="1" applyFill="1" applyBorder="1" applyAlignment="1">
      <alignment horizontal="right" vertical="center" wrapText="1"/>
    </xf>
    <xf numFmtId="176" fontId="9" fillId="0" borderId="20" xfId="4" applyNumberFormat="1" applyFont="1" applyFill="1" applyBorder="1" applyAlignment="1">
      <alignment horizontal="right" vertical="center" wrapText="1"/>
    </xf>
    <xf numFmtId="176" fontId="9" fillId="0" borderId="48" xfId="0" applyNumberFormat="1" applyFont="1" applyBorder="1" applyAlignment="1">
      <alignment horizontal="right" vertical="center" wrapText="1"/>
    </xf>
    <xf numFmtId="176" fontId="9" fillId="0" borderId="70" xfId="0" applyNumberFormat="1" applyFont="1" applyBorder="1" applyAlignment="1">
      <alignment horizontal="right" vertical="center" wrapText="1"/>
    </xf>
    <xf numFmtId="176" fontId="9" fillId="0" borderId="28" xfId="0" applyNumberFormat="1" applyFont="1" applyFill="1" applyBorder="1" applyAlignment="1">
      <alignment horizontal="right" vertical="center" wrapText="1"/>
    </xf>
    <xf numFmtId="176" fontId="9" fillId="0" borderId="14" xfId="0" applyNumberFormat="1" applyFont="1" applyFill="1" applyBorder="1" applyAlignment="1">
      <alignment horizontal="right" vertical="center" wrapText="1"/>
    </xf>
    <xf numFmtId="176" fontId="9" fillId="0" borderId="25" xfId="4" applyNumberFormat="1" applyFont="1" applyBorder="1" applyAlignment="1">
      <alignment horizontal="right" vertical="center" wrapText="1"/>
    </xf>
    <xf numFmtId="0" fontId="19" fillId="0" borderId="25" xfId="0" applyFont="1" applyFill="1" applyBorder="1" applyAlignment="1">
      <alignment horizontal="center" vertical="center" wrapText="1"/>
    </xf>
    <xf numFmtId="0" fontId="19" fillId="0" borderId="32" xfId="0" applyFont="1" applyBorder="1" applyAlignment="1">
      <alignment horizontal="center" vertical="center" wrapText="1"/>
    </xf>
    <xf numFmtId="0" fontId="19" fillId="0" borderId="33" xfId="0" applyFont="1" applyBorder="1" applyAlignment="1">
      <alignment horizontal="center" vertical="center" wrapText="1"/>
    </xf>
    <xf numFmtId="0" fontId="19" fillId="0" borderId="34" xfId="0" applyFont="1" applyBorder="1" applyAlignment="1">
      <alignment horizontal="center" vertical="center" wrapText="1"/>
    </xf>
    <xf numFmtId="0" fontId="19" fillId="0" borderId="22" xfId="0" quotePrefix="1" applyFont="1" applyFill="1" applyBorder="1" applyAlignment="1">
      <alignment horizontal="center" vertical="center" wrapText="1"/>
    </xf>
    <xf numFmtId="0" fontId="21" fillId="0" borderId="11" xfId="0" applyFont="1" applyFill="1" applyBorder="1" applyAlignment="1">
      <alignment horizontal="center" vertical="center" wrapText="1"/>
    </xf>
    <xf numFmtId="0" fontId="21" fillId="0" borderId="18" xfId="0" applyFont="1" applyFill="1" applyBorder="1" applyAlignment="1">
      <alignment horizontal="center" vertical="center" wrapText="1"/>
    </xf>
    <xf numFmtId="0" fontId="19" fillId="0" borderId="23" xfId="0" applyFont="1" applyFill="1" applyBorder="1" applyAlignment="1">
      <alignment horizontal="center" vertical="center" wrapText="1"/>
    </xf>
    <xf numFmtId="0" fontId="21" fillId="0" borderId="13" xfId="0" applyFont="1" applyFill="1" applyBorder="1" applyAlignment="1">
      <alignment horizontal="center" vertical="center" wrapText="1"/>
    </xf>
    <xf numFmtId="0" fontId="21" fillId="0" borderId="14" xfId="0" applyFont="1" applyFill="1" applyBorder="1" applyAlignment="1">
      <alignment horizontal="center" vertical="center" wrapText="1"/>
    </xf>
    <xf numFmtId="0" fontId="19" fillId="0" borderId="23" xfId="0" applyFont="1" applyFill="1" applyBorder="1" applyAlignment="1">
      <alignment horizontal="center" vertical="center"/>
    </xf>
    <xf numFmtId="0" fontId="21" fillId="0" borderId="13" xfId="0" applyFont="1" applyFill="1" applyBorder="1" applyAlignment="1">
      <alignment horizontal="center" vertical="center"/>
    </xf>
    <xf numFmtId="0" fontId="19" fillId="0" borderId="31" xfId="0" applyFont="1" applyFill="1" applyBorder="1" applyAlignment="1">
      <alignment horizontal="center" vertical="center"/>
    </xf>
    <xf numFmtId="0" fontId="19" fillId="0" borderId="24" xfId="0" applyFont="1" applyFill="1" applyBorder="1" applyAlignment="1">
      <alignment horizontal="center" vertical="center"/>
    </xf>
    <xf numFmtId="0" fontId="19" fillId="0" borderId="20" xfId="0" applyFont="1" applyFill="1" applyBorder="1" applyAlignment="1">
      <alignment horizontal="center" vertical="center"/>
    </xf>
    <xf numFmtId="0" fontId="19" fillId="0" borderId="21" xfId="0" applyFont="1" applyFill="1" applyBorder="1" applyAlignment="1">
      <alignment horizontal="center" vertical="center"/>
    </xf>
    <xf numFmtId="0" fontId="19" fillId="0" borderId="19" xfId="0" applyFont="1" applyBorder="1" applyAlignment="1">
      <alignment horizontal="center" vertical="center" wrapText="1"/>
    </xf>
    <xf numFmtId="0" fontId="19" fillId="0" borderId="20" xfId="0" applyFont="1" applyBorder="1" applyAlignment="1">
      <alignment horizontal="center" vertical="center" wrapText="1"/>
    </xf>
    <xf numFmtId="0" fontId="19" fillId="0" borderId="21" xfId="0" applyFont="1" applyBorder="1" applyAlignment="1">
      <alignment horizontal="center" vertical="center" wrapText="1"/>
    </xf>
    <xf numFmtId="0" fontId="19" fillId="0" borderId="22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0" fontId="19" fillId="0" borderId="18" xfId="0" applyFont="1" applyBorder="1" applyAlignment="1">
      <alignment horizontal="center" vertical="center" wrapText="1"/>
    </xf>
    <xf numFmtId="0" fontId="19" fillId="0" borderId="23" xfId="0" applyFont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 wrapText="1"/>
    </xf>
    <xf numFmtId="0" fontId="21" fillId="0" borderId="20" xfId="0" applyFont="1" applyBorder="1" applyAlignment="1">
      <alignment horizontal="center" vertical="center" wrapText="1"/>
    </xf>
    <xf numFmtId="0" fontId="21" fillId="0" borderId="21" xfId="0" applyFont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center" wrapText="1"/>
    </xf>
    <xf numFmtId="0" fontId="19" fillId="0" borderId="24" xfId="0" applyFont="1" applyBorder="1" applyAlignment="1">
      <alignment horizontal="center" vertical="center" wrapText="1"/>
    </xf>
    <xf numFmtId="0" fontId="21" fillId="0" borderId="29" xfId="0" applyFont="1" applyBorder="1" applyAlignment="1">
      <alignment horizontal="center" vertical="center" wrapText="1"/>
    </xf>
    <xf numFmtId="0" fontId="19" fillId="0" borderId="22" xfId="0" quotePrefix="1" applyFont="1" applyBorder="1" applyAlignment="1">
      <alignment horizontal="center" vertical="center" wrapText="1"/>
    </xf>
    <xf numFmtId="0" fontId="19" fillId="0" borderId="26" xfId="0" applyFont="1" applyBorder="1" applyAlignment="1">
      <alignment horizontal="center" vertical="center" wrapText="1"/>
    </xf>
    <xf numFmtId="0" fontId="19" fillId="0" borderId="30" xfId="0" applyFont="1" applyBorder="1" applyAlignment="1">
      <alignment horizontal="center" vertical="center" wrapText="1"/>
    </xf>
    <xf numFmtId="0" fontId="19" fillId="0" borderId="11" xfId="0" quotePrefix="1" applyFont="1" applyBorder="1" applyAlignment="1">
      <alignment horizontal="center" vertical="center" wrapText="1"/>
    </xf>
    <xf numFmtId="0" fontId="19" fillId="0" borderId="27" xfId="0" applyFont="1" applyBorder="1" applyAlignment="1">
      <alignment horizontal="center" vertical="center" wrapText="1"/>
    </xf>
    <xf numFmtId="0" fontId="19" fillId="0" borderId="29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28" xfId="0" applyFont="1" applyFill="1" applyBorder="1" applyAlignment="1">
      <alignment horizontal="center" vertical="center" wrapText="1"/>
    </xf>
    <xf numFmtId="0" fontId="19" fillId="0" borderId="44" xfId="0" applyFont="1" applyBorder="1" applyAlignment="1">
      <alignment horizontal="center" vertical="center" wrapText="1"/>
    </xf>
    <xf numFmtId="0" fontId="19" fillId="0" borderId="46" xfId="0" applyFont="1" applyBorder="1" applyAlignment="1">
      <alignment horizontal="center" vertical="center" wrapText="1"/>
    </xf>
    <xf numFmtId="0" fontId="19" fillId="0" borderId="29" xfId="0" applyFont="1" applyBorder="1" applyAlignment="1">
      <alignment horizontal="center" vertical="center" wrapText="1"/>
    </xf>
    <xf numFmtId="0" fontId="19" fillId="0" borderId="25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right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41" fontId="7" fillId="2" borderId="4" xfId="1" applyFont="1" applyFill="1" applyBorder="1" applyAlignment="1">
      <alignment horizontal="center" vertical="center" wrapText="1"/>
    </xf>
    <xf numFmtId="41" fontId="7" fillId="2" borderId="9" xfId="1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176" fontId="7" fillId="2" borderId="4" xfId="0" applyNumberFormat="1" applyFont="1" applyFill="1" applyBorder="1" applyAlignment="1">
      <alignment horizontal="center" vertical="center" wrapText="1"/>
    </xf>
    <xf numFmtId="176" fontId="7" fillId="2" borderId="9" xfId="0" applyNumberFormat="1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19" fillId="0" borderId="39" xfId="0" quotePrefix="1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21" fillId="0" borderId="13" xfId="0" applyFont="1" applyBorder="1" applyAlignment="1">
      <alignment horizontal="center" vertical="center" wrapText="1"/>
    </xf>
    <xf numFmtId="0" fontId="19" fillId="0" borderId="40" xfId="0" applyFont="1" applyBorder="1" applyAlignment="1">
      <alignment horizontal="center" vertical="center" wrapText="1"/>
    </xf>
    <xf numFmtId="0" fontId="21" fillId="0" borderId="27" xfId="0" applyFont="1" applyBorder="1" applyAlignment="1">
      <alignment horizontal="center" vertical="center" wrapText="1"/>
    </xf>
    <xf numFmtId="0" fontId="21" fillId="0" borderId="43" xfId="0" applyFont="1" applyBorder="1" applyAlignment="1">
      <alignment horizontal="center" vertical="center" wrapText="1"/>
    </xf>
    <xf numFmtId="0" fontId="19" fillId="0" borderId="44" xfId="0" applyFont="1" applyBorder="1" applyAlignment="1">
      <alignment horizontal="center" vertical="center"/>
    </xf>
    <xf numFmtId="0" fontId="19" fillId="0" borderId="46" xfId="0" applyFont="1" applyBorder="1" applyAlignment="1">
      <alignment horizontal="center" vertical="center"/>
    </xf>
    <xf numFmtId="0" fontId="19" fillId="0" borderId="45" xfId="0" applyFont="1" applyBorder="1" applyAlignment="1">
      <alignment horizontal="center" vertical="center"/>
    </xf>
    <xf numFmtId="0" fontId="19" fillId="0" borderId="47" xfId="0" applyFont="1" applyBorder="1" applyAlignment="1">
      <alignment horizontal="center" vertical="center"/>
    </xf>
    <xf numFmtId="0" fontId="21" fillId="0" borderId="28" xfId="0" applyFont="1" applyBorder="1" applyAlignment="1">
      <alignment horizontal="center" vertical="center" wrapText="1"/>
    </xf>
    <xf numFmtId="0" fontId="21" fillId="0" borderId="48" xfId="0" applyFont="1" applyBorder="1" applyAlignment="1">
      <alignment horizontal="center" vertical="center" wrapText="1"/>
    </xf>
    <xf numFmtId="0" fontId="19" fillId="0" borderId="22" xfId="0" quotePrefix="1" applyFont="1" applyBorder="1" applyAlignment="1">
      <alignment horizontal="center" vertical="center"/>
    </xf>
    <xf numFmtId="0" fontId="19" fillId="0" borderId="11" xfId="0" quotePrefix="1" applyFont="1" applyBorder="1" applyAlignment="1">
      <alignment horizontal="center" vertical="center"/>
    </xf>
    <xf numFmtId="0" fontId="19" fillId="0" borderId="18" xfId="0" quotePrefix="1" applyFont="1" applyBorder="1" applyAlignment="1">
      <alignment horizontal="center" vertical="center"/>
    </xf>
    <xf numFmtId="0" fontId="19" fillId="0" borderId="23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19" fillId="0" borderId="66" xfId="0" quotePrefix="1" applyFont="1" applyBorder="1" applyAlignment="1">
      <alignment horizontal="center" vertical="center" wrapText="1"/>
    </xf>
    <xf numFmtId="0" fontId="19" fillId="0" borderId="67" xfId="0" applyFont="1" applyBorder="1" applyAlignment="1">
      <alignment horizontal="center" vertical="center" wrapText="1"/>
    </xf>
    <xf numFmtId="0" fontId="19" fillId="0" borderId="68" xfId="0" applyFont="1" applyBorder="1" applyAlignment="1">
      <alignment horizontal="center" vertical="center" wrapText="1"/>
    </xf>
    <xf numFmtId="0" fontId="19" fillId="0" borderId="44" xfId="0" applyFont="1" applyFill="1" applyBorder="1" applyAlignment="1">
      <alignment horizontal="center" vertical="center"/>
    </xf>
    <xf numFmtId="0" fontId="19" fillId="0" borderId="46" xfId="0" applyFont="1" applyFill="1" applyBorder="1" applyAlignment="1">
      <alignment horizontal="center" vertical="center"/>
    </xf>
    <xf numFmtId="0" fontId="19" fillId="0" borderId="63" xfId="0" applyFont="1" applyFill="1" applyBorder="1" applyAlignment="1">
      <alignment horizontal="center" vertical="center" wrapText="1"/>
    </xf>
    <xf numFmtId="0" fontId="19" fillId="0" borderId="64" xfId="0" applyFont="1" applyFill="1" applyBorder="1" applyAlignment="1">
      <alignment horizontal="center" vertical="center" wrapText="1"/>
    </xf>
    <xf numFmtId="0" fontId="19" fillId="0" borderId="65" xfId="0" applyFont="1" applyFill="1" applyBorder="1" applyAlignment="1">
      <alignment horizontal="center" vertical="center" wrapText="1"/>
    </xf>
    <xf numFmtId="0" fontId="19" fillId="0" borderId="60" xfId="0" quotePrefix="1" applyFont="1" applyFill="1" applyBorder="1" applyAlignment="1">
      <alignment horizontal="center" vertical="center" wrapText="1"/>
    </xf>
    <xf numFmtId="0" fontId="21" fillId="0" borderId="60" xfId="0" applyFont="1" applyFill="1" applyBorder="1" applyAlignment="1">
      <alignment horizontal="center" vertical="center" wrapText="1"/>
    </xf>
    <xf numFmtId="0" fontId="19" fillId="0" borderId="25" xfId="0" applyFont="1" applyFill="1" applyBorder="1" applyAlignment="1">
      <alignment horizontal="center" vertical="center" wrapText="1"/>
    </xf>
    <xf numFmtId="0" fontId="21" fillId="0" borderId="25" xfId="0" applyFont="1" applyFill="1" applyBorder="1" applyAlignment="1">
      <alignment horizontal="center" vertical="center" wrapText="1"/>
    </xf>
    <xf numFmtId="0" fontId="19" fillId="0" borderId="25" xfId="0" applyFont="1" applyFill="1" applyBorder="1" applyAlignment="1">
      <alignment horizontal="center" vertical="center"/>
    </xf>
    <xf numFmtId="0" fontId="21" fillId="0" borderId="25" xfId="0" applyFont="1" applyFill="1" applyBorder="1" applyAlignment="1">
      <alignment horizontal="center" vertical="center"/>
    </xf>
    <xf numFmtId="0" fontId="19" fillId="0" borderId="60" xfId="0" applyFont="1" applyFill="1" applyBorder="1" applyAlignment="1">
      <alignment horizontal="center" vertical="center" wrapText="1"/>
    </xf>
    <xf numFmtId="0" fontId="19" fillId="0" borderId="61" xfId="0" quotePrefix="1" applyFont="1" applyFill="1" applyBorder="1" applyAlignment="1">
      <alignment horizontal="center" vertical="center"/>
    </xf>
    <xf numFmtId="0" fontId="19" fillId="0" borderId="62" xfId="0" quotePrefix="1" applyFont="1" applyFill="1" applyBorder="1" applyAlignment="1">
      <alignment horizontal="center" vertical="center"/>
    </xf>
    <xf numFmtId="0" fontId="19" fillId="0" borderId="44" xfId="0" applyFont="1" applyFill="1" applyBorder="1" applyAlignment="1">
      <alignment horizontal="center" vertical="center" wrapText="1"/>
    </xf>
    <xf numFmtId="0" fontId="19" fillId="0" borderId="46" xfId="0" applyFont="1" applyFill="1" applyBorder="1" applyAlignment="1">
      <alignment horizontal="center" vertical="center" wrapText="1"/>
    </xf>
    <xf numFmtId="0" fontId="19" fillId="0" borderId="44" xfId="0" applyFont="1" applyFill="1" applyBorder="1" applyAlignment="1">
      <alignment horizontal="left" vertical="center" wrapText="1"/>
    </xf>
    <xf numFmtId="0" fontId="19" fillId="0" borderId="46" xfId="0" applyFont="1" applyFill="1" applyBorder="1" applyAlignment="1">
      <alignment horizontal="left" vertical="center" wrapText="1"/>
    </xf>
    <xf numFmtId="41" fontId="7" fillId="2" borderId="13" xfId="1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176" fontId="7" fillId="2" borderId="13" xfId="0" applyNumberFormat="1" applyFont="1" applyFill="1" applyBorder="1" applyAlignment="1">
      <alignment horizontal="center" vertical="center" wrapText="1"/>
    </xf>
    <xf numFmtId="0" fontId="7" fillId="2" borderId="59" xfId="0" applyFont="1" applyFill="1" applyBorder="1" applyAlignment="1">
      <alignment horizontal="center" vertical="center" wrapText="1"/>
    </xf>
    <xf numFmtId="0" fontId="7" fillId="2" borderId="30" xfId="0" applyFont="1" applyFill="1" applyBorder="1" applyAlignment="1">
      <alignment horizontal="center" vertical="center" wrapText="1"/>
    </xf>
    <xf numFmtId="0" fontId="7" fillId="2" borderId="24" xfId="0" applyFont="1" applyFill="1" applyBorder="1" applyAlignment="1">
      <alignment horizontal="center" vertical="center" wrapText="1"/>
    </xf>
    <xf numFmtId="0" fontId="19" fillId="0" borderId="19" xfId="0" applyFont="1" applyBorder="1" applyAlignment="1">
      <alignment horizontal="center" vertical="center"/>
    </xf>
    <xf numFmtId="0" fontId="19" fillId="0" borderId="20" xfId="0" applyFont="1" applyBorder="1" applyAlignment="1">
      <alignment horizontal="center" vertical="center"/>
    </xf>
    <xf numFmtId="0" fontId="19" fillId="0" borderId="21" xfId="0" applyFont="1" applyBorder="1" applyAlignment="1">
      <alignment horizontal="center" vertical="center"/>
    </xf>
    <xf numFmtId="0" fontId="19" fillId="0" borderId="39" xfId="0" quotePrefix="1" applyFont="1" applyBorder="1" applyAlignment="1">
      <alignment horizontal="center" vertical="center"/>
    </xf>
    <xf numFmtId="0" fontId="19" fillId="0" borderId="49" xfId="0" applyFont="1" applyBorder="1" applyAlignment="1">
      <alignment horizontal="center" vertical="center" wrapText="1"/>
    </xf>
    <xf numFmtId="0" fontId="19" fillId="0" borderId="50" xfId="0" applyFont="1" applyBorder="1" applyAlignment="1">
      <alignment horizontal="center" vertical="center" wrapText="1"/>
    </xf>
    <xf numFmtId="0" fontId="6" fillId="0" borderId="44" xfId="0" applyFont="1" applyBorder="1" applyAlignment="1">
      <alignment horizontal="center" vertical="center" wrapText="1"/>
    </xf>
    <xf numFmtId="0" fontId="6" fillId="0" borderId="46" xfId="0" applyFont="1" applyBorder="1" applyAlignment="1">
      <alignment horizontal="center" vertical="center" wrapText="1"/>
    </xf>
    <xf numFmtId="0" fontId="19" fillId="0" borderId="51" xfId="0" applyFont="1" applyBorder="1" applyAlignment="1">
      <alignment horizontal="center" vertical="center" wrapText="1"/>
    </xf>
    <xf numFmtId="0" fontId="21" fillId="0" borderId="50" xfId="0" applyFont="1" applyBorder="1" applyAlignment="1">
      <alignment horizontal="center" vertical="center" wrapText="1"/>
    </xf>
    <xf numFmtId="0" fontId="19" fillId="0" borderId="52" xfId="0" applyFont="1" applyBorder="1" applyAlignment="1">
      <alignment horizontal="center" vertical="center" wrapText="1"/>
    </xf>
    <xf numFmtId="0" fontId="21" fillId="0" borderId="53" xfId="0" applyFont="1" applyBorder="1" applyAlignment="1">
      <alignment horizontal="center" vertical="center" wrapText="1"/>
    </xf>
  </cellXfs>
  <cellStyles count="6">
    <cellStyle name="쉼표 [0] 2" xfId="4"/>
    <cellStyle name="쉼표 [0] 2 2" xfId="1"/>
    <cellStyle name="표준" xfId="0" builtinId="0"/>
    <cellStyle name="표준 2" xfId="5"/>
    <cellStyle name="표준 2 2" xfId="2"/>
    <cellStyle name="표준 2_2012안심예산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tabSelected="1" zoomScale="115" zoomScaleNormal="115" zoomScaleSheetLayoutView="100" workbookViewId="0">
      <selection activeCell="G9" sqref="G9"/>
    </sheetView>
  </sheetViews>
  <sheetFormatPr defaultRowHeight="17.25" x14ac:dyDescent="0.3"/>
  <cols>
    <col min="1" max="1" width="3.75" style="9" customWidth="1"/>
    <col min="2" max="2" width="11.75" style="10" customWidth="1"/>
    <col min="3" max="3" width="3.75" style="10" customWidth="1"/>
    <col min="4" max="4" width="11.75" style="11" customWidth="1"/>
    <col min="5" max="5" width="3.75" style="11" customWidth="1"/>
    <col min="6" max="6" width="12.875" style="11" customWidth="1"/>
    <col min="7" max="7" width="12" style="12" customWidth="1"/>
    <col min="8" max="8" width="12" style="1" customWidth="1"/>
    <col min="9" max="9" width="12" style="14" customWidth="1"/>
    <col min="10" max="10" width="8.5" style="1" customWidth="1"/>
    <col min="11" max="16384" width="9" style="1"/>
  </cols>
  <sheetData>
    <row r="1" spans="1:10" ht="45" customHeight="1" x14ac:dyDescent="0.3">
      <c r="A1" s="149" t="s">
        <v>123</v>
      </c>
      <c r="B1" s="149"/>
      <c r="C1" s="149"/>
      <c r="D1" s="149"/>
      <c r="E1" s="149"/>
      <c r="F1" s="149"/>
      <c r="G1" s="149"/>
      <c r="H1" s="149"/>
      <c r="I1" s="149"/>
      <c r="J1" s="149"/>
    </row>
    <row r="2" spans="1:10" s="3" customFormat="1" ht="23.25" customHeight="1" thickBot="1" x14ac:dyDescent="0.35">
      <c r="A2" s="150" t="s">
        <v>0</v>
      </c>
      <c r="B2" s="150"/>
      <c r="C2" s="2"/>
      <c r="D2" s="2"/>
      <c r="E2" s="2"/>
      <c r="F2" s="151" t="s">
        <v>1</v>
      </c>
      <c r="G2" s="151"/>
      <c r="H2" s="151"/>
      <c r="I2" s="151"/>
      <c r="J2" s="151"/>
    </row>
    <row r="3" spans="1:10" ht="26.25" customHeight="1" x14ac:dyDescent="0.3">
      <c r="A3" s="152" t="s">
        <v>2</v>
      </c>
      <c r="B3" s="153"/>
      <c r="C3" s="153"/>
      <c r="D3" s="153"/>
      <c r="E3" s="153"/>
      <c r="F3" s="154"/>
      <c r="G3" s="155" t="s">
        <v>3</v>
      </c>
      <c r="H3" s="157" t="s">
        <v>4</v>
      </c>
      <c r="I3" s="159" t="s">
        <v>5</v>
      </c>
      <c r="J3" s="161" t="s">
        <v>6</v>
      </c>
    </row>
    <row r="4" spans="1:10" ht="26.25" customHeight="1" thickBot="1" x14ac:dyDescent="0.35">
      <c r="A4" s="163" t="s">
        <v>7</v>
      </c>
      <c r="B4" s="164"/>
      <c r="C4" s="165" t="s">
        <v>8</v>
      </c>
      <c r="D4" s="164"/>
      <c r="E4" s="165" t="s">
        <v>9</v>
      </c>
      <c r="F4" s="164"/>
      <c r="G4" s="156"/>
      <c r="H4" s="158"/>
      <c r="I4" s="160"/>
      <c r="J4" s="162"/>
    </row>
    <row r="5" spans="1:10" ht="26.25" customHeight="1" thickTop="1" x14ac:dyDescent="0.3">
      <c r="A5" s="139" t="s">
        <v>10</v>
      </c>
      <c r="B5" s="148" t="s">
        <v>11</v>
      </c>
      <c r="C5" s="129">
        <v>11</v>
      </c>
      <c r="D5" s="129" t="s">
        <v>12</v>
      </c>
      <c r="E5" s="60">
        <v>111</v>
      </c>
      <c r="F5" s="76" t="s">
        <v>95</v>
      </c>
      <c r="G5" s="80">
        <v>28135660</v>
      </c>
      <c r="H5" s="80">
        <v>22044177</v>
      </c>
      <c r="I5" s="4">
        <f>H5-G5</f>
        <v>-6091483</v>
      </c>
      <c r="J5" s="5"/>
    </row>
    <row r="6" spans="1:10" ht="26.25" customHeight="1" x14ac:dyDescent="0.3">
      <c r="A6" s="126"/>
      <c r="B6" s="129"/>
      <c r="C6" s="130"/>
      <c r="D6" s="130"/>
      <c r="E6" s="59">
        <v>112</v>
      </c>
      <c r="F6" s="59" t="s">
        <v>13</v>
      </c>
      <c r="G6" s="80">
        <v>17280000</v>
      </c>
      <c r="H6" s="80">
        <v>14575060</v>
      </c>
      <c r="I6" s="4">
        <f t="shared" ref="I6:I26" si="0">H6-G6</f>
        <v>-2704940</v>
      </c>
      <c r="J6" s="7"/>
    </row>
    <row r="7" spans="1:10" ht="26.25" customHeight="1" x14ac:dyDescent="0.3">
      <c r="A7" s="127"/>
      <c r="B7" s="130"/>
      <c r="C7" s="122" t="s">
        <v>14</v>
      </c>
      <c r="D7" s="123"/>
      <c r="E7" s="123"/>
      <c r="F7" s="124"/>
      <c r="G7" s="80">
        <f>SUM(G5:G6)</f>
        <v>45415660</v>
      </c>
      <c r="H7" s="80">
        <f>SUM(H5:H6)</f>
        <v>36619237</v>
      </c>
      <c r="I7" s="4">
        <f t="shared" si="0"/>
        <v>-8796423</v>
      </c>
      <c r="J7" s="7"/>
    </row>
    <row r="8" spans="1:10" ht="26.25" customHeight="1" x14ac:dyDescent="0.3">
      <c r="A8" s="136" t="s">
        <v>15</v>
      </c>
      <c r="B8" s="128" t="s">
        <v>16</v>
      </c>
      <c r="C8" s="59">
        <v>41</v>
      </c>
      <c r="D8" s="59" t="s">
        <v>16</v>
      </c>
      <c r="E8" s="59">
        <v>412</v>
      </c>
      <c r="F8" s="75" t="s">
        <v>124</v>
      </c>
      <c r="G8" s="80">
        <v>13369804</v>
      </c>
      <c r="H8" s="80">
        <v>9386600</v>
      </c>
      <c r="I8" s="4">
        <f t="shared" si="0"/>
        <v>-3983204</v>
      </c>
      <c r="J8" s="7"/>
    </row>
    <row r="9" spans="1:10" ht="26.25" customHeight="1" x14ac:dyDescent="0.3">
      <c r="A9" s="127"/>
      <c r="B9" s="130"/>
      <c r="C9" s="134" t="s">
        <v>14</v>
      </c>
      <c r="D9" s="123"/>
      <c r="E9" s="123"/>
      <c r="F9" s="124"/>
      <c r="G9" s="80">
        <f>SUM(G8)</f>
        <v>13369804</v>
      </c>
      <c r="H9" s="80">
        <f>SUM(H8)</f>
        <v>9386600</v>
      </c>
      <c r="I9" s="4">
        <f t="shared" si="0"/>
        <v>-3983204</v>
      </c>
      <c r="J9" s="7"/>
    </row>
    <row r="10" spans="1:10" ht="26.25" customHeight="1" x14ac:dyDescent="0.3">
      <c r="A10" s="136" t="s">
        <v>17</v>
      </c>
      <c r="B10" s="134" t="s">
        <v>18</v>
      </c>
      <c r="C10" s="61">
        <v>51</v>
      </c>
      <c r="D10" s="62" t="s">
        <v>18</v>
      </c>
      <c r="E10" s="63">
        <v>511</v>
      </c>
      <c r="F10" s="63" t="s">
        <v>19</v>
      </c>
      <c r="G10" s="80"/>
      <c r="H10" s="80"/>
      <c r="I10" s="4">
        <f t="shared" si="0"/>
        <v>0</v>
      </c>
      <c r="J10" s="7"/>
    </row>
    <row r="11" spans="1:10" ht="26.25" customHeight="1" x14ac:dyDescent="0.3">
      <c r="A11" s="127"/>
      <c r="B11" s="146"/>
      <c r="C11" s="147" t="s">
        <v>14</v>
      </c>
      <c r="D11" s="147"/>
      <c r="E11" s="147"/>
      <c r="F11" s="147"/>
      <c r="G11" s="81"/>
      <c r="H11" s="81"/>
      <c r="I11" s="4">
        <f t="shared" si="0"/>
        <v>0</v>
      </c>
      <c r="J11" s="7"/>
    </row>
    <row r="12" spans="1:10" ht="26.25" customHeight="1" x14ac:dyDescent="0.3">
      <c r="A12" s="136" t="s">
        <v>21</v>
      </c>
      <c r="B12" s="128" t="s">
        <v>22</v>
      </c>
      <c r="C12" s="60">
        <v>61</v>
      </c>
      <c r="D12" s="60" t="s">
        <v>22</v>
      </c>
      <c r="E12" s="60">
        <v>611</v>
      </c>
      <c r="F12" s="60" t="s">
        <v>23</v>
      </c>
      <c r="G12" s="80">
        <v>172833340</v>
      </c>
      <c r="H12" s="80">
        <v>151212530</v>
      </c>
      <c r="I12" s="4">
        <f t="shared" si="0"/>
        <v>-21620810</v>
      </c>
      <c r="J12" s="7"/>
    </row>
    <row r="13" spans="1:10" ht="26.25" customHeight="1" x14ac:dyDescent="0.3">
      <c r="A13" s="127"/>
      <c r="B13" s="130"/>
      <c r="C13" s="134" t="s">
        <v>14</v>
      </c>
      <c r="D13" s="137"/>
      <c r="E13" s="137"/>
      <c r="F13" s="138"/>
      <c r="G13" s="99">
        <f>SUM(G12)</f>
        <v>172833340</v>
      </c>
      <c r="H13" s="80">
        <f>SUM(H12)</f>
        <v>151212530</v>
      </c>
      <c r="I13" s="101">
        <f t="shared" si="0"/>
        <v>-21620810</v>
      </c>
      <c r="J13" s="7"/>
    </row>
    <row r="14" spans="1:10" ht="26.25" customHeight="1" x14ac:dyDescent="0.3">
      <c r="A14" s="136" t="s">
        <v>24</v>
      </c>
      <c r="B14" s="134" t="s">
        <v>25</v>
      </c>
      <c r="C14" s="144">
        <v>71</v>
      </c>
      <c r="D14" s="144" t="s">
        <v>25</v>
      </c>
      <c r="E14" s="58">
        <v>711</v>
      </c>
      <c r="F14" s="58" t="s">
        <v>75</v>
      </c>
      <c r="G14" s="84"/>
      <c r="H14" s="105"/>
      <c r="I14" s="102">
        <f t="shared" si="0"/>
        <v>0</v>
      </c>
      <c r="J14" s="7"/>
    </row>
    <row r="15" spans="1:10" ht="26.25" customHeight="1" x14ac:dyDescent="0.3">
      <c r="A15" s="139"/>
      <c r="B15" s="140"/>
      <c r="C15" s="145"/>
      <c r="D15" s="145"/>
      <c r="E15" s="58">
        <v>712</v>
      </c>
      <c r="F15" s="58" t="s">
        <v>73</v>
      </c>
      <c r="G15" s="84"/>
      <c r="H15" s="105"/>
      <c r="I15" s="102">
        <f t="shared" si="0"/>
        <v>0</v>
      </c>
      <c r="J15" s="7"/>
    </row>
    <row r="16" spans="1:10" ht="26.25" customHeight="1" x14ac:dyDescent="0.3">
      <c r="A16" s="127"/>
      <c r="B16" s="130"/>
      <c r="C16" s="141" t="s">
        <v>14</v>
      </c>
      <c r="D16" s="142"/>
      <c r="E16" s="143"/>
      <c r="F16" s="143"/>
      <c r="G16" s="100">
        <f>SUM(G14:G15)</f>
        <v>0</v>
      </c>
      <c r="H16" s="81">
        <f>SUM(H14:H15)</f>
        <v>0</v>
      </c>
      <c r="I16" s="103">
        <f t="shared" si="0"/>
        <v>0</v>
      </c>
      <c r="J16" s="7"/>
    </row>
    <row r="17" spans="1:10" ht="26.25" customHeight="1" x14ac:dyDescent="0.3">
      <c r="A17" s="110" t="s">
        <v>80</v>
      </c>
      <c r="B17" s="113" t="s">
        <v>26</v>
      </c>
      <c r="C17" s="116">
        <v>81</v>
      </c>
      <c r="D17" s="118" t="s">
        <v>26</v>
      </c>
      <c r="E17" s="70">
        <v>811</v>
      </c>
      <c r="F17" s="71" t="s">
        <v>81</v>
      </c>
      <c r="G17" s="87"/>
      <c r="H17" s="104">
        <v>220879830</v>
      </c>
      <c r="I17" s="86">
        <f t="shared" si="0"/>
        <v>220879830</v>
      </c>
      <c r="J17" s="7"/>
    </row>
    <row r="18" spans="1:10" ht="26.25" customHeight="1" x14ac:dyDescent="0.3">
      <c r="A18" s="111"/>
      <c r="B18" s="114"/>
      <c r="C18" s="117"/>
      <c r="D18" s="117"/>
      <c r="E18" s="70">
        <v>812</v>
      </c>
      <c r="F18" s="70" t="s">
        <v>82</v>
      </c>
      <c r="G18" s="87"/>
      <c r="H18" s="87"/>
      <c r="I18" s="86">
        <f t="shared" si="0"/>
        <v>0</v>
      </c>
      <c r="J18" s="7"/>
    </row>
    <row r="19" spans="1:10" ht="26.25" customHeight="1" x14ac:dyDescent="0.3">
      <c r="A19" s="111"/>
      <c r="B19" s="114"/>
      <c r="C19" s="117"/>
      <c r="D19" s="117"/>
      <c r="E19" s="70"/>
      <c r="F19" s="71"/>
      <c r="G19" s="87"/>
      <c r="H19" s="87"/>
      <c r="I19" s="86">
        <f t="shared" si="0"/>
        <v>0</v>
      </c>
      <c r="J19" s="7"/>
    </row>
    <row r="20" spans="1:10" ht="26.25" customHeight="1" x14ac:dyDescent="0.3">
      <c r="A20" s="112"/>
      <c r="B20" s="115"/>
      <c r="C20" s="119" t="s">
        <v>83</v>
      </c>
      <c r="D20" s="120"/>
      <c r="E20" s="120"/>
      <c r="F20" s="121"/>
      <c r="G20" s="87">
        <f>SUM(G17:G19)</f>
        <v>0</v>
      </c>
      <c r="H20" s="87">
        <f>SUM(H17:H19)</f>
        <v>220879830</v>
      </c>
      <c r="I20" s="86">
        <f t="shared" si="0"/>
        <v>220879830</v>
      </c>
      <c r="J20" s="7"/>
    </row>
    <row r="21" spans="1:10" ht="26.25" customHeight="1" x14ac:dyDescent="0.3">
      <c r="A21" s="64" t="s">
        <v>76</v>
      </c>
      <c r="B21" s="65" t="s">
        <v>27</v>
      </c>
      <c r="C21" s="134">
        <v>91</v>
      </c>
      <c r="D21" s="128" t="s">
        <v>27</v>
      </c>
      <c r="E21" s="59">
        <v>911</v>
      </c>
      <c r="F21" s="59" t="s">
        <v>28</v>
      </c>
      <c r="G21" s="80">
        <v>251359</v>
      </c>
      <c r="H21" s="80">
        <v>12825809</v>
      </c>
      <c r="I21" s="4">
        <f t="shared" si="0"/>
        <v>12574450</v>
      </c>
      <c r="J21" s="7"/>
    </row>
    <row r="22" spans="1:10" ht="26.25" customHeight="1" x14ac:dyDescent="0.3">
      <c r="A22" s="66"/>
      <c r="B22" s="67"/>
      <c r="C22" s="135"/>
      <c r="D22" s="133"/>
      <c r="E22" s="59">
        <v>912</v>
      </c>
      <c r="F22" s="58" t="s">
        <v>77</v>
      </c>
      <c r="G22" s="80"/>
      <c r="H22" s="80">
        <v>20</v>
      </c>
      <c r="I22" s="4">
        <f t="shared" si="0"/>
        <v>20</v>
      </c>
      <c r="J22" s="7"/>
    </row>
    <row r="23" spans="1:10" ht="26.25" customHeight="1" x14ac:dyDescent="0.3">
      <c r="A23" s="68"/>
      <c r="B23" s="69"/>
      <c r="C23" s="122" t="s">
        <v>14</v>
      </c>
      <c r="D23" s="123"/>
      <c r="E23" s="123"/>
      <c r="F23" s="124"/>
      <c r="G23" s="80">
        <f>SUM(G21:G22)</f>
        <v>251359</v>
      </c>
      <c r="H23" s="80">
        <f>SUM(H21:H22)</f>
        <v>12825829</v>
      </c>
      <c r="I23" s="4">
        <f t="shared" si="0"/>
        <v>12574470</v>
      </c>
      <c r="J23" s="7"/>
    </row>
    <row r="24" spans="1:10" ht="26.25" customHeight="1" x14ac:dyDescent="0.3">
      <c r="A24" s="125">
        <v>10</v>
      </c>
      <c r="B24" s="128" t="s">
        <v>29</v>
      </c>
      <c r="C24" s="128">
        <v>101</v>
      </c>
      <c r="D24" s="128" t="s">
        <v>29</v>
      </c>
      <c r="E24" s="6">
        <v>1012</v>
      </c>
      <c r="F24" s="59" t="s">
        <v>30</v>
      </c>
      <c r="G24" s="81">
        <v>3000</v>
      </c>
      <c r="H24" s="81">
        <v>448</v>
      </c>
      <c r="I24" s="4">
        <f t="shared" si="0"/>
        <v>-2552</v>
      </c>
      <c r="J24" s="7"/>
    </row>
    <row r="25" spans="1:10" ht="26.25" customHeight="1" x14ac:dyDescent="0.3">
      <c r="A25" s="126"/>
      <c r="B25" s="129"/>
      <c r="C25" s="130"/>
      <c r="D25" s="130"/>
      <c r="E25" s="6">
        <v>1013</v>
      </c>
      <c r="F25" s="59" t="s">
        <v>78</v>
      </c>
      <c r="G25" s="81">
        <v>4880000</v>
      </c>
      <c r="H25" s="81">
        <v>4804285</v>
      </c>
      <c r="I25" s="4">
        <f t="shared" si="0"/>
        <v>-75715</v>
      </c>
      <c r="J25" s="7"/>
    </row>
    <row r="26" spans="1:10" ht="26.25" customHeight="1" x14ac:dyDescent="0.3">
      <c r="A26" s="127"/>
      <c r="B26" s="130"/>
      <c r="C26" s="122" t="s">
        <v>79</v>
      </c>
      <c r="D26" s="131"/>
      <c r="E26" s="131"/>
      <c r="F26" s="132"/>
      <c r="G26" s="81">
        <f>SUM(G24:G25)</f>
        <v>4883000</v>
      </c>
      <c r="H26" s="81">
        <f>SUM(H24:H25)</f>
        <v>4804733</v>
      </c>
      <c r="I26" s="4">
        <f t="shared" si="0"/>
        <v>-78267</v>
      </c>
      <c r="J26" s="7"/>
    </row>
    <row r="27" spans="1:10" ht="26.25" customHeight="1" thickBot="1" x14ac:dyDescent="0.35">
      <c r="A27" s="107" t="s">
        <v>31</v>
      </c>
      <c r="B27" s="108"/>
      <c r="C27" s="108"/>
      <c r="D27" s="108"/>
      <c r="E27" s="108"/>
      <c r="F27" s="109"/>
      <c r="G27" s="82">
        <f>G7+G9+G11+G13+G16+G20+G23+G26</f>
        <v>236753163</v>
      </c>
      <c r="H27" s="82">
        <f>H7+H9+H11+H13+H16+H20+H23+H26</f>
        <v>435728759</v>
      </c>
      <c r="I27" s="83">
        <f>I26+I23+I20+I16+I13+I11+I9+I7</f>
        <v>198975596</v>
      </c>
      <c r="J27" s="8"/>
    </row>
    <row r="28" spans="1:10" x14ac:dyDescent="0.3">
      <c r="G28" s="12">
        <f>G27-'안심종합세출(추경-시설)'!G51</f>
        <v>0</v>
      </c>
      <c r="H28" s="13"/>
    </row>
  </sheetData>
  <mergeCells count="44">
    <mergeCell ref="A1:J1"/>
    <mergeCell ref="A2:B2"/>
    <mergeCell ref="F2:J2"/>
    <mergeCell ref="A3:F3"/>
    <mergeCell ref="G3:G4"/>
    <mergeCell ref="H3:H4"/>
    <mergeCell ref="I3:I4"/>
    <mergeCell ref="J3:J4"/>
    <mergeCell ref="A4:B4"/>
    <mergeCell ref="C4:D4"/>
    <mergeCell ref="E4:F4"/>
    <mergeCell ref="A5:A7"/>
    <mergeCell ref="B5:B7"/>
    <mergeCell ref="C5:C6"/>
    <mergeCell ref="D5:D6"/>
    <mergeCell ref="C7:F7"/>
    <mergeCell ref="A8:A9"/>
    <mergeCell ref="B8:B9"/>
    <mergeCell ref="C9:F9"/>
    <mergeCell ref="A10:A11"/>
    <mergeCell ref="B10:B11"/>
    <mergeCell ref="C11:F11"/>
    <mergeCell ref="A12:A13"/>
    <mergeCell ref="B12:B13"/>
    <mergeCell ref="C13:F13"/>
    <mergeCell ref="A14:A16"/>
    <mergeCell ref="B14:B16"/>
    <mergeCell ref="C16:F16"/>
    <mergeCell ref="C14:C15"/>
    <mergeCell ref="D14:D15"/>
    <mergeCell ref="A27:F27"/>
    <mergeCell ref="A17:A20"/>
    <mergeCell ref="B17:B20"/>
    <mergeCell ref="C17:C19"/>
    <mergeCell ref="D17:D19"/>
    <mergeCell ref="C20:F20"/>
    <mergeCell ref="C23:F23"/>
    <mergeCell ref="A24:A26"/>
    <mergeCell ref="B24:B26"/>
    <mergeCell ref="C24:C25"/>
    <mergeCell ref="D24:D25"/>
    <mergeCell ref="C26:F26"/>
    <mergeCell ref="D21:D22"/>
    <mergeCell ref="C21:C22"/>
  </mergeCells>
  <phoneticPr fontId="2" type="noConversion"/>
  <printOptions horizontalCentered="1"/>
  <pageMargins left="0.19685039370078741" right="0.19685039370078741" top="0.6692913385826772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4"/>
  <sheetViews>
    <sheetView zoomScale="115" zoomScaleNormal="115" zoomScaleSheetLayoutView="100" workbookViewId="0">
      <selection activeCell="H35" sqref="H35"/>
    </sheetView>
  </sheetViews>
  <sheetFormatPr defaultRowHeight="18" x14ac:dyDescent="0.3"/>
  <cols>
    <col min="1" max="1" width="3.75" style="36" customWidth="1"/>
    <col min="2" max="2" width="11.125" style="36" customWidth="1"/>
    <col min="3" max="3" width="3.75" style="36" customWidth="1"/>
    <col min="4" max="4" width="11.75" style="37" customWidth="1"/>
    <col min="5" max="5" width="3.75" style="37" customWidth="1"/>
    <col min="6" max="6" width="12.75" style="37" customWidth="1"/>
    <col min="7" max="7" width="12.625" style="38" customWidth="1"/>
    <col min="8" max="9" width="12" style="38" customWidth="1"/>
    <col min="10" max="10" width="8.25" style="38" customWidth="1"/>
    <col min="11" max="11" width="12.25" style="39" customWidth="1"/>
    <col min="12" max="12" width="12" style="40" customWidth="1"/>
    <col min="13" max="13" width="13.125" style="41" customWidth="1"/>
    <col min="14" max="16384" width="9" style="41"/>
  </cols>
  <sheetData>
    <row r="1" spans="1:19" s="1" customFormat="1" ht="45" customHeight="1" x14ac:dyDescent="0.3">
      <c r="A1" s="149" t="s">
        <v>125</v>
      </c>
      <c r="B1" s="149"/>
      <c r="C1" s="149"/>
      <c r="D1" s="149"/>
      <c r="E1" s="149"/>
      <c r="F1" s="149"/>
      <c r="G1" s="149"/>
      <c r="H1" s="149"/>
      <c r="I1" s="149"/>
      <c r="J1" s="149"/>
    </row>
    <row r="2" spans="1:19" s="3" customFormat="1" ht="23.25" customHeight="1" thickBot="1" x14ac:dyDescent="0.35">
      <c r="A2" s="150" t="s">
        <v>32</v>
      </c>
      <c r="B2" s="150"/>
      <c r="C2" s="15"/>
      <c r="D2" s="15"/>
      <c r="E2" s="15"/>
      <c r="F2" s="151" t="s">
        <v>1</v>
      </c>
      <c r="G2" s="151"/>
      <c r="H2" s="151"/>
      <c r="I2" s="151"/>
      <c r="J2" s="151"/>
    </row>
    <row r="3" spans="1:19" s="19" customFormat="1" ht="26.25" customHeight="1" x14ac:dyDescent="0.3">
      <c r="A3" s="152" t="s">
        <v>2</v>
      </c>
      <c r="B3" s="153"/>
      <c r="C3" s="153"/>
      <c r="D3" s="153"/>
      <c r="E3" s="153"/>
      <c r="F3" s="154"/>
      <c r="G3" s="157" t="s">
        <v>3</v>
      </c>
      <c r="H3" s="157" t="s">
        <v>4</v>
      </c>
      <c r="I3" s="157" t="s">
        <v>5</v>
      </c>
      <c r="J3" s="161" t="s">
        <v>6</v>
      </c>
      <c r="K3" s="16"/>
      <c r="L3" s="17"/>
      <c r="M3" s="18"/>
      <c r="N3" s="18"/>
    </row>
    <row r="4" spans="1:19" s="19" customFormat="1" ht="26.25" customHeight="1" thickBot="1" x14ac:dyDescent="0.35">
      <c r="A4" s="163" t="s">
        <v>7</v>
      </c>
      <c r="B4" s="164"/>
      <c r="C4" s="165" t="s">
        <v>8</v>
      </c>
      <c r="D4" s="164"/>
      <c r="E4" s="165" t="s">
        <v>9</v>
      </c>
      <c r="F4" s="164"/>
      <c r="G4" s="158"/>
      <c r="H4" s="158"/>
      <c r="I4" s="158"/>
      <c r="J4" s="162"/>
      <c r="K4" s="16"/>
      <c r="L4" s="17"/>
      <c r="M4" s="18"/>
      <c r="N4" s="18"/>
    </row>
    <row r="5" spans="1:19" s="19" customFormat="1" ht="26.25" customHeight="1" thickTop="1" x14ac:dyDescent="0.3">
      <c r="A5" s="139" t="s">
        <v>100</v>
      </c>
      <c r="B5" s="129" t="s">
        <v>33</v>
      </c>
      <c r="C5" s="129">
        <v>11</v>
      </c>
      <c r="D5" s="129" t="s">
        <v>34</v>
      </c>
      <c r="E5" s="96">
        <v>111</v>
      </c>
      <c r="F5" s="96" t="s">
        <v>35</v>
      </c>
      <c r="G5" s="20">
        <v>152280000</v>
      </c>
      <c r="H5" s="20">
        <v>142295465</v>
      </c>
      <c r="I5" s="4">
        <f>H5-G5</f>
        <v>-9984535</v>
      </c>
      <c r="J5" s="21"/>
      <c r="K5" s="22"/>
      <c r="L5" s="23"/>
    </row>
    <row r="6" spans="1:19" s="19" customFormat="1" ht="26.25" customHeight="1" x14ac:dyDescent="0.3">
      <c r="A6" s="126"/>
      <c r="B6" s="129"/>
      <c r="C6" s="129"/>
      <c r="D6" s="129"/>
      <c r="E6" s="96">
        <v>112</v>
      </c>
      <c r="F6" s="59" t="s">
        <v>96</v>
      </c>
      <c r="G6" s="24">
        <v>7200000</v>
      </c>
      <c r="H6" s="24">
        <v>6134190</v>
      </c>
      <c r="I6" s="4">
        <f t="shared" ref="I6:I7" si="0">H6-G6</f>
        <v>-1065810</v>
      </c>
      <c r="J6" s="25"/>
      <c r="K6" s="22"/>
      <c r="L6" s="23"/>
    </row>
    <row r="7" spans="1:19" s="19" customFormat="1" ht="26.25" customHeight="1" x14ac:dyDescent="0.3">
      <c r="A7" s="126"/>
      <c r="B7" s="129"/>
      <c r="C7" s="129"/>
      <c r="D7" s="129"/>
      <c r="E7" s="96">
        <v>113</v>
      </c>
      <c r="F7" s="59" t="s">
        <v>97</v>
      </c>
      <c r="G7" s="24"/>
      <c r="H7" s="24"/>
      <c r="I7" s="4">
        <f t="shared" si="0"/>
        <v>0</v>
      </c>
      <c r="J7" s="25"/>
      <c r="K7" s="22"/>
      <c r="L7" s="23"/>
    </row>
    <row r="8" spans="1:19" s="19" customFormat="1" ht="26.25" customHeight="1" x14ac:dyDescent="0.3">
      <c r="A8" s="126"/>
      <c r="B8" s="129"/>
      <c r="C8" s="129"/>
      <c r="D8" s="129"/>
      <c r="E8" s="96">
        <v>115</v>
      </c>
      <c r="F8" s="6" t="s">
        <v>36</v>
      </c>
      <c r="G8" s="24">
        <v>12450000</v>
      </c>
      <c r="H8" s="24">
        <v>49856300</v>
      </c>
      <c r="I8" s="4">
        <f t="shared" ref="I8:I50" si="1">H8-G8</f>
        <v>37406300</v>
      </c>
      <c r="J8" s="25"/>
      <c r="K8" s="22"/>
      <c r="L8" s="23"/>
    </row>
    <row r="9" spans="1:19" s="19" customFormat="1" ht="26.25" customHeight="1" x14ac:dyDescent="0.3">
      <c r="A9" s="126"/>
      <c r="B9" s="129"/>
      <c r="C9" s="129"/>
      <c r="D9" s="129"/>
      <c r="E9" s="96">
        <v>116</v>
      </c>
      <c r="F9" s="59" t="s">
        <v>98</v>
      </c>
      <c r="G9" s="24">
        <v>14213499</v>
      </c>
      <c r="H9" s="24">
        <v>11500890</v>
      </c>
      <c r="I9" s="4">
        <f t="shared" si="1"/>
        <v>-2712609</v>
      </c>
      <c r="J9" s="25"/>
      <c r="K9" s="22"/>
      <c r="L9" s="23"/>
    </row>
    <row r="10" spans="1:19" s="26" customFormat="1" ht="26.25" customHeight="1" x14ac:dyDescent="0.3">
      <c r="A10" s="126"/>
      <c r="B10" s="129"/>
      <c r="C10" s="129"/>
      <c r="D10" s="129"/>
      <c r="E10" s="96">
        <v>117</v>
      </c>
      <c r="F10" s="59" t="s">
        <v>99</v>
      </c>
      <c r="G10" s="24">
        <v>4470000</v>
      </c>
      <c r="H10" s="24">
        <v>6362170</v>
      </c>
      <c r="I10" s="4">
        <f t="shared" si="1"/>
        <v>1892170</v>
      </c>
      <c r="J10" s="25"/>
      <c r="K10" s="22"/>
      <c r="L10" s="23"/>
      <c r="M10" s="19"/>
    </row>
    <row r="11" spans="1:19" s="26" customFormat="1" ht="26.25" customHeight="1" x14ac:dyDescent="0.3">
      <c r="A11" s="126"/>
      <c r="B11" s="129"/>
      <c r="C11" s="130"/>
      <c r="D11" s="130"/>
      <c r="E11" s="122" t="s">
        <v>37</v>
      </c>
      <c r="F11" s="124"/>
      <c r="G11" s="24">
        <f>SUM(G5:G10)</f>
        <v>190613499</v>
      </c>
      <c r="H11" s="24">
        <f>SUM(H5:H10)</f>
        <v>216149015</v>
      </c>
      <c r="I11" s="4">
        <f t="shared" si="1"/>
        <v>25535516</v>
      </c>
      <c r="J11" s="25"/>
      <c r="K11" s="22"/>
      <c r="L11" s="23"/>
      <c r="M11" s="53"/>
      <c r="N11" s="54"/>
      <c r="O11" s="54"/>
      <c r="P11" s="54"/>
      <c r="Q11" s="54"/>
      <c r="R11" s="54"/>
      <c r="S11" s="54"/>
    </row>
    <row r="12" spans="1:19" s="26" customFormat="1" ht="26.25" customHeight="1" x14ac:dyDescent="0.3">
      <c r="A12" s="126"/>
      <c r="B12" s="129"/>
      <c r="C12" s="128">
        <v>12</v>
      </c>
      <c r="D12" s="128" t="s">
        <v>38</v>
      </c>
      <c r="E12" s="59">
        <v>121</v>
      </c>
      <c r="F12" s="59" t="s">
        <v>39</v>
      </c>
      <c r="G12" s="24">
        <v>780000</v>
      </c>
      <c r="H12" s="24">
        <v>271000</v>
      </c>
      <c r="I12" s="4">
        <f t="shared" si="1"/>
        <v>-509000</v>
      </c>
      <c r="J12" s="25"/>
      <c r="K12" s="27"/>
      <c r="L12" s="28"/>
      <c r="M12" s="54"/>
      <c r="N12" s="54"/>
      <c r="O12" s="54"/>
      <c r="P12" s="54"/>
      <c r="Q12" s="54"/>
      <c r="R12" s="54"/>
      <c r="S12" s="54"/>
    </row>
    <row r="13" spans="1:19" s="26" customFormat="1" ht="26.25" customHeight="1" x14ac:dyDescent="0.3">
      <c r="A13" s="126"/>
      <c r="B13" s="129"/>
      <c r="C13" s="129"/>
      <c r="D13" s="129"/>
      <c r="E13" s="59">
        <v>122</v>
      </c>
      <c r="F13" s="59" t="s">
        <v>40</v>
      </c>
      <c r="G13" s="24">
        <v>1200000</v>
      </c>
      <c r="H13" s="24">
        <v>1100000</v>
      </c>
      <c r="I13" s="4">
        <f t="shared" si="1"/>
        <v>-100000</v>
      </c>
      <c r="J13" s="25"/>
      <c r="K13" s="27"/>
      <c r="L13" s="28"/>
      <c r="M13" s="54"/>
      <c r="N13" s="54"/>
      <c r="O13" s="54"/>
      <c r="P13" s="54"/>
      <c r="Q13" s="54"/>
      <c r="R13" s="54"/>
      <c r="S13" s="54"/>
    </row>
    <row r="14" spans="1:19" s="26" customFormat="1" ht="26.25" customHeight="1" x14ac:dyDescent="0.3">
      <c r="A14" s="126"/>
      <c r="B14" s="129"/>
      <c r="C14" s="129"/>
      <c r="D14" s="129"/>
      <c r="E14" s="59">
        <v>123</v>
      </c>
      <c r="F14" s="59" t="s">
        <v>41</v>
      </c>
      <c r="G14" s="24">
        <v>1040000</v>
      </c>
      <c r="H14" s="24">
        <v>645700</v>
      </c>
      <c r="I14" s="4">
        <f t="shared" si="1"/>
        <v>-394300</v>
      </c>
      <c r="J14" s="25"/>
      <c r="K14" s="27"/>
      <c r="L14" s="28"/>
      <c r="M14" s="54"/>
      <c r="N14" s="54"/>
      <c r="O14" s="54"/>
      <c r="P14" s="54"/>
      <c r="Q14" s="54"/>
      <c r="R14" s="54"/>
      <c r="S14" s="54"/>
    </row>
    <row r="15" spans="1:19" s="26" customFormat="1" ht="26.25" customHeight="1" x14ac:dyDescent="0.3">
      <c r="A15" s="126"/>
      <c r="B15" s="129"/>
      <c r="C15" s="130"/>
      <c r="D15" s="130"/>
      <c r="E15" s="122" t="s">
        <v>37</v>
      </c>
      <c r="F15" s="124"/>
      <c r="G15" s="24">
        <f>SUM(G12:G14)</f>
        <v>3020000</v>
      </c>
      <c r="H15" s="24">
        <f>SUM(H12:H14)</f>
        <v>2016700</v>
      </c>
      <c r="I15" s="4">
        <f t="shared" si="1"/>
        <v>-1003300</v>
      </c>
      <c r="J15" s="25"/>
      <c r="K15" s="27"/>
      <c r="L15" s="28"/>
      <c r="M15" s="54"/>
      <c r="N15" s="54"/>
      <c r="O15" s="54"/>
      <c r="P15" s="54"/>
      <c r="Q15" s="54"/>
      <c r="R15" s="54"/>
      <c r="S15" s="54"/>
    </row>
    <row r="16" spans="1:19" s="26" customFormat="1" ht="26.25" customHeight="1" x14ac:dyDescent="0.3">
      <c r="A16" s="126"/>
      <c r="B16" s="129"/>
      <c r="C16" s="128">
        <v>13</v>
      </c>
      <c r="D16" s="128" t="s">
        <v>42</v>
      </c>
      <c r="E16" s="59">
        <v>131</v>
      </c>
      <c r="F16" s="59" t="s">
        <v>43</v>
      </c>
      <c r="G16" s="24">
        <v>240000</v>
      </c>
      <c r="H16" s="24">
        <v>1300</v>
      </c>
      <c r="I16" s="4">
        <f t="shared" si="1"/>
        <v>-238700</v>
      </c>
      <c r="J16" s="25"/>
      <c r="K16" s="27"/>
      <c r="L16" s="28"/>
      <c r="M16" s="54"/>
      <c r="N16" s="54"/>
      <c r="O16" s="55"/>
      <c r="P16" s="54"/>
      <c r="Q16" s="54"/>
      <c r="R16" s="54"/>
      <c r="S16" s="54"/>
    </row>
    <row r="17" spans="1:21" s="26" customFormat="1" ht="26.25" customHeight="1" x14ac:dyDescent="0.3">
      <c r="A17" s="126"/>
      <c r="B17" s="129"/>
      <c r="C17" s="129"/>
      <c r="D17" s="129"/>
      <c r="E17" s="59">
        <v>132</v>
      </c>
      <c r="F17" s="59" t="s">
        <v>44</v>
      </c>
      <c r="G17" s="24">
        <v>3840000</v>
      </c>
      <c r="H17" s="24">
        <v>10826750</v>
      </c>
      <c r="I17" s="4">
        <f t="shared" si="1"/>
        <v>6986750</v>
      </c>
      <c r="J17" s="25"/>
      <c r="K17" s="27"/>
      <c r="L17" s="28"/>
      <c r="M17" s="54"/>
      <c r="N17" s="54"/>
      <c r="O17" s="55"/>
      <c r="P17" s="54"/>
      <c r="Q17" s="54"/>
      <c r="R17" s="54"/>
      <c r="S17" s="54"/>
    </row>
    <row r="18" spans="1:21" s="26" customFormat="1" ht="26.25" customHeight="1" x14ac:dyDescent="0.3">
      <c r="A18" s="126"/>
      <c r="B18" s="129"/>
      <c r="C18" s="129"/>
      <c r="D18" s="129"/>
      <c r="E18" s="59">
        <v>133</v>
      </c>
      <c r="F18" s="59" t="s">
        <v>45</v>
      </c>
      <c r="G18" s="24">
        <v>6000000</v>
      </c>
      <c r="H18" s="24">
        <v>13107976</v>
      </c>
      <c r="I18" s="4">
        <f t="shared" si="1"/>
        <v>7107976</v>
      </c>
      <c r="J18" s="25"/>
      <c r="K18" s="27"/>
      <c r="L18" s="28"/>
      <c r="M18" s="54"/>
      <c r="N18" s="54"/>
      <c r="O18" s="55"/>
      <c r="P18" s="54"/>
      <c r="Q18" s="54"/>
      <c r="R18" s="54"/>
      <c r="S18" s="54"/>
    </row>
    <row r="19" spans="1:21" s="26" customFormat="1" ht="26.25" customHeight="1" x14ac:dyDescent="0.3">
      <c r="A19" s="126"/>
      <c r="B19" s="129"/>
      <c r="C19" s="129"/>
      <c r="D19" s="129"/>
      <c r="E19" s="59">
        <v>134</v>
      </c>
      <c r="F19" s="59" t="s">
        <v>46</v>
      </c>
      <c r="G19" s="24">
        <v>1200000</v>
      </c>
      <c r="H19" s="24">
        <v>1143000</v>
      </c>
      <c r="I19" s="4">
        <f t="shared" si="1"/>
        <v>-57000</v>
      </c>
      <c r="J19" s="25"/>
      <c r="K19" s="27"/>
      <c r="L19" s="28"/>
      <c r="M19" s="54"/>
      <c r="N19" s="54"/>
      <c r="O19" s="55"/>
      <c r="P19" s="54"/>
      <c r="Q19" s="54"/>
      <c r="R19" s="54"/>
      <c r="S19" s="54"/>
    </row>
    <row r="20" spans="1:21" s="26" customFormat="1" ht="26.25" customHeight="1" x14ac:dyDescent="0.3">
      <c r="A20" s="126"/>
      <c r="B20" s="129"/>
      <c r="C20" s="129"/>
      <c r="D20" s="129"/>
      <c r="E20" s="59">
        <v>135</v>
      </c>
      <c r="F20" s="59" t="s">
        <v>47</v>
      </c>
      <c r="G20" s="24"/>
      <c r="H20" s="24">
        <v>138000</v>
      </c>
      <c r="I20" s="4">
        <f t="shared" si="1"/>
        <v>138000</v>
      </c>
      <c r="J20" s="25"/>
      <c r="K20" s="27"/>
      <c r="L20" s="28"/>
      <c r="M20" s="54"/>
      <c r="N20" s="54"/>
      <c r="O20" s="56"/>
      <c r="P20" s="54"/>
      <c r="Q20" s="54"/>
      <c r="R20" s="54"/>
      <c r="S20" s="54"/>
    </row>
    <row r="21" spans="1:21" s="19" customFormat="1" ht="26.25" customHeight="1" x14ac:dyDescent="0.3">
      <c r="A21" s="126"/>
      <c r="B21" s="129"/>
      <c r="C21" s="129"/>
      <c r="D21" s="129"/>
      <c r="E21" s="59">
        <v>136</v>
      </c>
      <c r="F21" s="59" t="s">
        <v>48</v>
      </c>
      <c r="G21" s="24"/>
      <c r="H21" s="24">
        <v>651400</v>
      </c>
      <c r="I21" s="4">
        <f t="shared" si="1"/>
        <v>651400</v>
      </c>
      <c r="J21" s="25"/>
      <c r="K21" s="27"/>
      <c r="L21" s="28"/>
      <c r="M21" s="54"/>
      <c r="N21" s="53"/>
      <c r="O21" s="53"/>
      <c r="P21" s="55"/>
      <c r="Q21" s="53"/>
      <c r="R21" s="53"/>
      <c r="S21" s="53"/>
    </row>
    <row r="22" spans="1:21" s="19" customFormat="1" ht="26.25" customHeight="1" x14ac:dyDescent="0.3">
      <c r="A22" s="126"/>
      <c r="B22" s="129"/>
      <c r="C22" s="130"/>
      <c r="D22" s="130"/>
      <c r="E22" s="122" t="s">
        <v>37</v>
      </c>
      <c r="F22" s="124"/>
      <c r="G22" s="24">
        <f>SUM(G16:G21)</f>
        <v>11280000</v>
      </c>
      <c r="H22" s="24">
        <f>SUM(H16:H21)</f>
        <v>25868426</v>
      </c>
      <c r="I22" s="4">
        <f t="shared" si="1"/>
        <v>14588426</v>
      </c>
      <c r="J22" s="25"/>
      <c r="K22" s="27"/>
      <c r="L22" s="28"/>
      <c r="M22" s="54"/>
      <c r="N22" s="53"/>
      <c r="O22" s="53"/>
      <c r="P22" s="53"/>
      <c r="Q22" s="53"/>
      <c r="R22" s="53"/>
      <c r="S22" s="53"/>
    </row>
    <row r="23" spans="1:21" s="19" customFormat="1" ht="26.25" customHeight="1" x14ac:dyDescent="0.3">
      <c r="A23" s="127"/>
      <c r="B23" s="130"/>
      <c r="C23" s="122" t="s">
        <v>14</v>
      </c>
      <c r="D23" s="123"/>
      <c r="E23" s="123"/>
      <c r="F23" s="124"/>
      <c r="G23" s="24">
        <f>G11+G15+G22</f>
        <v>204913499</v>
      </c>
      <c r="H23" s="24">
        <f>H11+H15+H22</f>
        <v>244034141</v>
      </c>
      <c r="I23" s="4">
        <f t="shared" si="1"/>
        <v>39120642</v>
      </c>
      <c r="J23" s="25"/>
      <c r="K23" s="22"/>
      <c r="L23" s="23"/>
      <c r="M23" s="53"/>
      <c r="N23" s="53"/>
      <c r="O23" s="53"/>
      <c r="P23" s="53"/>
      <c r="Q23" s="53"/>
      <c r="R23" s="53"/>
      <c r="S23" s="53"/>
    </row>
    <row r="24" spans="1:21" s="19" customFormat="1" ht="26.25" customHeight="1" x14ac:dyDescent="0.3">
      <c r="A24" s="136" t="s">
        <v>110</v>
      </c>
      <c r="B24" s="128" t="s">
        <v>49</v>
      </c>
      <c r="C24" s="128">
        <v>21</v>
      </c>
      <c r="D24" s="128" t="s">
        <v>111</v>
      </c>
      <c r="E24" s="59">
        <v>211</v>
      </c>
      <c r="F24" s="59" t="s">
        <v>50</v>
      </c>
      <c r="G24" s="24"/>
      <c r="H24" s="24"/>
      <c r="I24" s="4">
        <f t="shared" si="1"/>
        <v>0</v>
      </c>
      <c r="J24" s="25"/>
      <c r="K24" s="22"/>
      <c r="L24" s="23"/>
      <c r="M24" s="53"/>
      <c r="N24" s="53"/>
      <c r="O24" s="53"/>
      <c r="P24" s="53"/>
      <c r="Q24" s="53"/>
      <c r="R24" s="53"/>
      <c r="S24" s="53"/>
    </row>
    <row r="25" spans="1:21" s="19" customFormat="1" ht="26.25" customHeight="1" x14ac:dyDescent="0.3">
      <c r="A25" s="139"/>
      <c r="B25" s="129"/>
      <c r="C25" s="129"/>
      <c r="D25" s="129"/>
      <c r="E25" s="89">
        <v>212</v>
      </c>
      <c r="F25" s="89" t="s">
        <v>51</v>
      </c>
      <c r="G25" s="29"/>
      <c r="H25" s="29">
        <v>1940000</v>
      </c>
      <c r="I25" s="4">
        <f t="shared" si="1"/>
        <v>1940000</v>
      </c>
      <c r="J25" s="30"/>
      <c r="K25" s="22"/>
      <c r="L25" s="23"/>
      <c r="M25" s="53"/>
      <c r="N25" s="53"/>
      <c r="O25" s="53"/>
      <c r="P25" s="53"/>
      <c r="Q25" s="53"/>
      <c r="R25" s="53"/>
      <c r="S25" s="53"/>
    </row>
    <row r="26" spans="1:21" s="19" customFormat="1" ht="26.25" customHeight="1" x14ac:dyDescent="0.3">
      <c r="A26" s="139"/>
      <c r="B26" s="129"/>
      <c r="C26" s="130"/>
      <c r="D26" s="130"/>
      <c r="E26" s="96">
        <v>213</v>
      </c>
      <c r="F26" s="96" t="s">
        <v>52</v>
      </c>
      <c r="G26" s="20">
        <v>1560000</v>
      </c>
      <c r="H26" s="20">
        <v>3779330</v>
      </c>
      <c r="I26" s="4">
        <f t="shared" si="1"/>
        <v>2219330</v>
      </c>
      <c r="J26" s="21"/>
      <c r="K26" s="22"/>
      <c r="L26" s="23"/>
      <c r="M26" s="53"/>
      <c r="N26" s="53"/>
      <c r="O26" s="53"/>
      <c r="P26" s="53"/>
      <c r="Q26" s="53"/>
      <c r="R26" s="53"/>
      <c r="S26" s="53"/>
    </row>
    <row r="27" spans="1:21" s="19" customFormat="1" ht="26.25" customHeight="1" thickBot="1" x14ac:dyDescent="0.35">
      <c r="A27" s="186"/>
      <c r="B27" s="187"/>
      <c r="C27" s="188" t="s">
        <v>14</v>
      </c>
      <c r="D27" s="108"/>
      <c r="E27" s="108"/>
      <c r="F27" s="109"/>
      <c r="G27" s="31">
        <f>SUM(G24:G26)</f>
        <v>1560000</v>
      </c>
      <c r="H27" s="31">
        <f>SUM(H24:H26)</f>
        <v>5719330</v>
      </c>
      <c r="I27" s="32">
        <f t="shared" si="1"/>
        <v>4159330</v>
      </c>
      <c r="J27" s="33"/>
      <c r="K27" s="22"/>
      <c r="L27" s="23"/>
      <c r="M27" s="53"/>
      <c r="N27" s="53"/>
      <c r="O27" s="53"/>
      <c r="P27" s="53"/>
      <c r="Q27" s="53"/>
      <c r="R27" s="53"/>
      <c r="S27" s="53"/>
    </row>
    <row r="28" spans="1:21" s="19" customFormat="1" ht="26.25" customHeight="1" x14ac:dyDescent="0.3">
      <c r="A28" s="166" t="s">
        <v>101</v>
      </c>
      <c r="B28" s="169" t="s">
        <v>53</v>
      </c>
      <c r="C28" s="171">
        <v>31</v>
      </c>
      <c r="D28" s="169" t="s">
        <v>42</v>
      </c>
      <c r="E28" s="93">
        <v>311</v>
      </c>
      <c r="F28" s="93" t="s">
        <v>54</v>
      </c>
      <c r="G28" s="34">
        <v>19200000</v>
      </c>
      <c r="H28" s="34">
        <v>36030672</v>
      </c>
      <c r="I28" s="49">
        <f t="shared" si="1"/>
        <v>16830672</v>
      </c>
      <c r="J28" s="35"/>
      <c r="K28" s="22"/>
      <c r="L28" s="23"/>
      <c r="M28" s="53"/>
      <c r="N28" s="53"/>
      <c r="O28" s="53"/>
      <c r="P28" s="53"/>
      <c r="Q28" s="53"/>
      <c r="R28" s="53"/>
      <c r="S28" s="53"/>
      <c r="T28" s="53"/>
      <c r="U28" s="53"/>
    </row>
    <row r="29" spans="1:21" s="19" customFormat="1" ht="26.25" customHeight="1" x14ac:dyDescent="0.3">
      <c r="A29" s="167"/>
      <c r="B29" s="170"/>
      <c r="C29" s="172"/>
      <c r="D29" s="170"/>
      <c r="E29" s="90">
        <v>312</v>
      </c>
      <c r="F29" s="90" t="s">
        <v>55</v>
      </c>
      <c r="G29" s="24">
        <v>4800000</v>
      </c>
      <c r="H29" s="24">
        <v>5654340</v>
      </c>
      <c r="I29" s="4">
        <f t="shared" si="1"/>
        <v>854340</v>
      </c>
      <c r="J29" s="25"/>
      <c r="K29" s="22"/>
      <c r="L29" s="23"/>
      <c r="M29" s="53"/>
      <c r="N29" s="53"/>
      <c r="O29" s="53"/>
      <c r="P29" s="53"/>
      <c r="Q29" s="55"/>
      <c r="R29" s="53"/>
      <c r="S29" s="53"/>
      <c r="T29" s="53"/>
      <c r="U29" s="53"/>
    </row>
    <row r="30" spans="1:21" s="19" customFormat="1" ht="26.25" customHeight="1" x14ac:dyDescent="0.3">
      <c r="A30" s="167"/>
      <c r="B30" s="170"/>
      <c r="C30" s="172"/>
      <c r="D30" s="170"/>
      <c r="E30" s="90">
        <v>313</v>
      </c>
      <c r="F30" s="90" t="s">
        <v>56</v>
      </c>
      <c r="G30" s="24">
        <v>180000</v>
      </c>
      <c r="H30" s="24">
        <v>206000</v>
      </c>
      <c r="I30" s="4">
        <f t="shared" si="1"/>
        <v>26000</v>
      </c>
      <c r="J30" s="25"/>
      <c r="K30" s="22"/>
      <c r="L30" s="23"/>
      <c r="O30" s="53"/>
      <c r="P30" s="53"/>
      <c r="Q30" s="55"/>
      <c r="R30" s="53"/>
      <c r="S30" s="53"/>
      <c r="T30" s="53"/>
      <c r="U30" s="53"/>
    </row>
    <row r="31" spans="1:21" s="19" customFormat="1" ht="26.25" customHeight="1" x14ac:dyDescent="0.3">
      <c r="A31" s="167"/>
      <c r="B31" s="170"/>
      <c r="C31" s="172"/>
      <c r="D31" s="170"/>
      <c r="E31" s="90">
        <v>314</v>
      </c>
      <c r="F31" s="90" t="s">
        <v>57</v>
      </c>
      <c r="G31" s="24">
        <v>240000</v>
      </c>
      <c r="H31" s="24">
        <v>2045630</v>
      </c>
      <c r="I31" s="4">
        <f t="shared" si="1"/>
        <v>1805630</v>
      </c>
      <c r="J31" s="25"/>
      <c r="K31" s="22"/>
      <c r="L31" s="23"/>
      <c r="O31" s="53"/>
      <c r="P31" s="53"/>
      <c r="Q31" s="55"/>
      <c r="R31" s="53"/>
      <c r="S31" s="53"/>
      <c r="T31" s="53"/>
      <c r="U31" s="53"/>
    </row>
    <row r="32" spans="1:21" s="19" customFormat="1" ht="26.25" customHeight="1" x14ac:dyDescent="0.3">
      <c r="A32" s="167"/>
      <c r="B32" s="170"/>
      <c r="C32" s="172"/>
      <c r="D32" s="170"/>
      <c r="E32" s="90">
        <v>315</v>
      </c>
      <c r="F32" s="90" t="s">
        <v>58</v>
      </c>
      <c r="G32" s="24"/>
      <c r="H32" s="24"/>
      <c r="I32" s="4">
        <f t="shared" si="1"/>
        <v>0</v>
      </c>
      <c r="J32" s="25"/>
      <c r="K32" s="22"/>
      <c r="L32" s="23"/>
      <c r="O32" s="53"/>
      <c r="P32" s="53"/>
      <c r="Q32" s="55"/>
      <c r="R32" s="53"/>
      <c r="S32" s="53"/>
      <c r="T32" s="53"/>
      <c r="U32" s="53"/>
    </row>
    <row r="33" spans="1:21" s="19" customFormat="1" ht="26.25" customHeight="1" x14ac:dyDescent="0.3">
      <c r="A33" s="167"/>
      <c r="B33" s="170"/>
      <c r="C33" s="172"/>
      <c r="D33" s="170"/>
      <c r="E33" s="90">
        <v>318</v>
      </c>
      <c r="F33" s="90" t="s">
        <v>59</v>
      </c>
      <c r="G33" s="24">
        <v>3600000</v>
      </c>
      <c r="H33" s="24">
        <v>603030</v>
      </c>
      <c r="I33" s="4">
        <f t="shared" si="1"/>
        <v>-2996970</v>
      </c>
      <c r="J33" s="25"/>
      <c r="K33" s="22"/>
      <c r="L33" s="23"/>
      <c r="O33" s="53"/>
      <c r="P33" s="53"/>
      <c r="Q33" s="55"/>
      <c r="R33" s="53"/>
      <c r="S33" s="53"/>
      <c r="T33" s="53"/>
      <c r="U33" s="53"/>
    </row>
    <row r="34" spans="1:21" s="19" customFormat="1" ht="26.25" customHeight="1" x14ac:dyDescent="0.3">
      <c r="A34" s="167"/>
      <c r="B34" s="170"/>
      <c r="C34" s="172"/>
      <c r="D34" s="173"/>
      <c r="E34" s="90">
        <v>319</v>
      </c>
      <c r="F34" s="90" t="s">
        <v>60</v>
      </c>
      <c r="G34" s="24"/>
      <c r="H34" s="24">
        <v>19938660</v>
      </c>
      <c r="I34" s="4">
        <f t="shared" si="1"/>
        <v>19938660</v>
      </c>
      <c r="J34" s="25"/>
      <c r="K34" s="22"/>
      <c r="L34" s="23"/>
      <c r="O34" s="53"/>
      <c r="P34" s="53"/>
      <c r="Q34" s="55"/>
      <c r="R34" s="53"/>
      <c r="S34" s="53"/>
      <c r="T34" s="53"/>
      <c r="U34" s="53"/>
    </row>
    <row r="35" spans="1:21" s="19" customFormat="1" ht="26.25" customHeight="1" x14ac:dyDescent="0.3">
      <c r="A35" s="167"/>
      <c r="B35" s="170"/>
      <c r="C35" s="172"/>
      <c r="D35" s="174" t="s">
        <v>102</v>
      </c>
      <c r="E35" s="176">
        <v>332</v>
      </c>
      <c r="F35" s="91" t="s">
        <v>103</v>
      </c>
      <c r="G35" s="20">
        <v>2200000</v>
      </c>
      <c r="H35" s="20">
        <v>571990</v>
      </c>
      <c r="I35" s="4">
        <f>H35-G35</f>
        <v>-1628010</v>
      </c>
      <c r="J35" s="21"/>
      <c r="K35" s="22"/>
      <c r="L35" s="23"/>
      <c r="O35" s="53"/>
      <c r="P35" s="53"/>
      <c r="Q35" s="55"/>
      <c r="R35" s="53"/>
      <c r="S35" s="53"/>
      <c r="T35" s="53"/>
      <c r="U35" s="53"/>
    </row>
    <row r="36" spans="1:21" s="19" customFormat="1" ht="26.25" customHeight="1" x14ac:dyDescent="0.3">
      <c r="A36" s="167"/>
      <c r="B36" s="170"/>
      <c r="C36" s="135"/>
      <c r="D36" s="175"/>
      <c r="E36" s="177"/>
      <c r="F36" s="92" t="s">
        <v>104</v>
      </c>
      <c r="G36" s="20" t="s">
        <v>126</v>
      </c>
      <c r="H36" s="20"/>
      <c r="I36" s="4"/>
      <c r="J36" s="21"/>
      <c r="K36" s="22"/>
      <c r="L36" s="23"/>
      <c r="O36" s="53"/>
      <c r="P36" s="53"/>
      <c r="Q36" s="55"/>
      <c r="R36" s="53"/>
      <c r="S36" s="53"/>
      <c r="T36" s="53"/>
      <c r="U36" s="53"/>
    </row>
    <row r="37" spans="1:21" s="19" customFormat="1" ht="26.25" customHeight="1" x14ac:dyDescent="0.3">
      <c r="A37" s="168"/>
      <c r="B37" s="133"/>
      <c r="C37" s="146" t="s">
        <v>14</v>
      </c>
      <c r="D37" s="178"/>
      <c r="E37" s="178"/>
      <c r="F37" s="179"/>
      <c r="G37" s="24">
        <f>SUM(G28:G36)</f>
        <v>30220000</v>
      </c>
      <c r="H37" s="24">
        <f>SUM(H28:H36)</f>
        <v>65050322</v>
      </c>
      <c r="I37" s="4">
        <f t="shared" si="1"/>
        <v>34830322</v>
      </c>
      <c r="J37" s="25"/>
      <c r="K37" s="22"/>
      <c r="L37" s="23"/>
      <c r="O37" s="53"/>
      <c r="P37" s="53"/>
      <c r="Q37" s="55"/>
      <c r="R37" s="53"/>
      <c r="S37" s="53"/>
      <c r="T37" s="53"/>
      <c r="U37" s="53"/>
    </row>
    <row r="38" spans="1:21" s="19" customFormat="1" ht="26.25" customHeight="1" x14ac:dyDescent="0.3">
      <c r="A38" s="180" t="s">
        <v>105</v>
      </c>
      <c r="B38" s="183" t="s">
        <v>61</v>
      </c>
      <c r="C38" s="128">
        <v>41</v>
      </c>
      <c r="D38" s="128" t="s">
        <v>61</v>
      </c>
      <c r="E38" s="90">
        <v>411</v>
      </c>
      <c r="F38" s="90" t="s">
        <v>106</v>
      </c>
      <c r="G38" s="24">
        <v>0</v>
      </c>
      <c r="H38" s="24">
        <v>77001020</v>
      </c>
      <c r="I38" s="4">
        <f t="shared" si="1"/>
        <v>77001020</v>
      </c>
      <c r="J38" s="25"/>
      <c r="K38" s="22"/>
      <c r="L38" s="23"/>
      <c r="O38" s="53"/>
      <c r="P38" s="53"/>
      <c r="Q38" s="57"/>
      <c r="R38" s="53"/>
      <c r="S38" s="53"/>
      <c r="T38" s="53"/>
      <c r="U38" s="53"/>
    </row>
    <row r="39" spans="1:21" s="19" customFormat="1" ht="26.25" customHeight="1" x14ac:dyDescent="0.3">
      <c r="A39" s="181"/>
      <c r="B39" s="184"/>
      <c r="C39" s="170"/>
      <c r="D39" s="170"/>
      <c r="E39" s="90"/>
      <c r="F39" s="90"/>
      <c r="G39" s="24"/>
      <c r="H39" s="24"/>
      <c r="I39" s="4">
        <f t="shared" si="1"/>
        <v>0</v>
      </c>
      <c r="J39" s="25"/>
      <c r="K39" s="22"/>
      <c r="L39" s="23"/>
      <c r="O39" s="53"/>
      <c r="P39" s="53"/>
      <c r="Q39" s="53"/>
      <c r="R39" s="53"/>
      <c r="S39" s="53"/>
      <c r="T39" s="53"/>
      <c r="U39" s="53"/>
    </row>
    <row r="40" spans="1:21" s="19" customFormat="1" ht="26.25" customHeight="1" x14ac:dyDescent="0.3">
      <c r="A40" s="181"/>
      <c r="B40" s="184"/>
      <c r="C40" s="133"/>
      <c r="D40" s="133"/>
      <c r="E40" s="90"/>
      <c r="F40" s="90"/>
      <c r="G40" s="24"/>
      <c r="H40" s="24"/>
      <c r="I40" s="4">
        <f t="shared" si="1"/>
        <v>0</v>
      </c>
      <c r="J40" s="25"/>
      <c r="K40" s="22"/>
      <c r="L40" s="23"/>
      <c r="O40" s="53"/>
      <c r="P40" s="53"/>
      <c r="Q40" s="53"/>
      <c r="R40" s="53"/>
      <c r="S40" s="53"/>
      <c r="T40" s="53"/>
      <c r="U40" s="53"/>
    </row>
    <row r="41" spans="1:21" s="19" customFormat="1" ht="26.25" customHeight="1" x14ac:dyDescent="0.3">
      <c r="A41" s="182"/>
      <c r="B41" s="185"/>
      <c r="C41" s="122" t="s">
        <v>14</v>
      </c>
      <c r="D41" s="131"/>
      <c r="E41" s="131"/>
      <c r="F41" s="132"/>
      <c r="G41" s="24">
        <f>SUM(G38:G40)</f>
        <v>0</v>
      </c>
      <c r="H41" s="24">
        <f>SUM(H38:H40)</f>
        <v>77001020</v>
      </c>
      <c r="I41" s="4">
        <f t="shared" si="1"/>
        <v>77001020</v>
      </c>
      <c r="J41" s="25"/>
      <c r="K41" s="22"/>
      <c r="L41" s="23"/>
      <c r="O41" s="53"/>
      <c r="P41" s="53"/>
      <c r="Q41" s="53"/>
      <c r="R41" s="53"/>
      <c r="S41" s="53"/>
      <c r="T41" s="53"/>
      <c r="U41" s="53"/>
    </row>
    <row r="42" spans="1:21" s="19" customFormat="1" ht="26.25" customHeight="1" x14ac:dyDescent="0.3">
      <c r="A42" s="136">
        <v>5</v>
      </c>
      <c r="B42" s="128" t="s">
        <v>107</v>
      </c>
      <c r="C42" s="59">
        <v>51</v>
      </c>
      <c r="D42" s="59" t="s">
        <v>107</v>
      </c>
      <c r="E42" s="59">
        <v>511</v>
      </c>
      <c r="F42" s="59" t="s">
        <v>107</v>
      </c>
      <c r="G42" s="24"/>
      <c r="H42" s="24"/>
      <c r="I42" s="4">
        <f t="shared" si="1"/>
        <v>0</v>
      </c>
      <c r="J42" s="25"/>
      <c r="K42" s="22"/>
      <c r="L42" s="23"/>
      <c r="O42" s="53"/>
      <c r="P42" s="53"/>
      <c r="Q42" s="53"/>
      <c r="R42" s="53"/>
      <c r="S42" s="53"/>
      <c r="T42" s="53"/>
      <c r="U42" s="53"/>
    </row>
    <row r="43" spans="1:21" s="19" customFormat="1" ht="26.25" customHeight="1" x14ac:dyDescent="0.3">
      <c r="A43" s="127"/>
      <c r="B43" s="130"/>
      <c r="C43" s="122" t="s">
        <v>14</v>
      </c>
      <c r="D43" s="123"/>
      <c r="E43" s="123"/>
      <c r="F43" s="124"/>
      <c r="G43" s="24">
        <f>G42</f>
        <v>0</v>
      </c>
      <c r="H43" s="24">
        <f>H42</f>
        <v>0</v>
      </c>
      <c r="I43" s="4">
        <f t="shared" si="1"/>
        <v>0</v>
      </c>
      <c r="J43" s="25"/>
      <c r="K43" s="22"/>
      <c r="L43" s="23"/>
      <c r="O43" s="53"/>
      <c r="P43" s="53"/>
      <c r="Q43" s="53"/>
      <c r="R43" s="53"/>
      <c r="S43" s="53"/>
      <c r="T43" s="53"/>
      <c r="U43" s="53"/>
    </row>
    <row r="44" spans="1:21" s="19" customFormat="1" ht="26.25" customHeight="1" x14ac:dyDescent="0.3">
      <c r="A44" s="136" t="s">
        <v>108</v>
      </c>
      <c r="B44" s="128" t="s">
        <v>62</v>
      </c>
      <c r="C44" s="128">
        <v>61</v>
      </c>
      <c r="D44" s="128" t="s">
        <v>112</v>
      </c>
      <c r="E44" s="59">
        <v>611</v>
      </c>
      <c r="F44" s="59" t="s">
        <v>63</v>
      </c>
      <c r="G44" s="24"/>
      <c r="H44" s="24"/>
      <c r="I44" s="4">
        <f t="shared" si="1"/>
        <v>0</v>
      </c>
      <c r="J44" s="25"/>
      <c r="K44" s="22"/>
      <c r="L44" s="23"/>
      <c r="O44" s="53"/>
      <c r="P44" s="53"/>
      <c r="Q44" s="53"/>
      <c r="R44" s="53"/>
      <c r="S44" s="53"/>
      <c r="T44" s="53"/>
      <c r="U44" s="53"/>
    </row>
    <row r="45" spans="1:21" s="19" customFormat="1" ht="26.25" customHeight="1" x14ac:dyDescent="0.3">
      <c r="A45" s="126"/>
      <c r="B45" s="129"/>
      <c r="C45" s="130"/>
      <c r="D45" s="130"/>
      <c r="E45" s="59">
        <v>612</v>
      </c>
      <c r="F45" s="59" t="s">
        <v>64</v>
      </c>
      <c r="G45" s="24"/>
      <c r="H45" s="24"/>
      <c r="I45" s="4">
        <f t="shared" si="1"/>
        <v>0</v>
      </c>
      <c r="J45" s="25"/>
      <c r="K45" s="22"/>
      <c r="L45" s="23"/>
      <c r="O45" s="53"/>
      <c r="P45" s="53"/>
      <c r="Q45" s="53"/>
      <c r="R45" s="53"/>
      <c r="S45" s="53"/>
      <c r="T45" s="53"/>
      <c r="U45" s="53"/>
    </row>
    <row r="46" spans="1:21" s="19" customFormat="1" ht="26.25" customHeight="1" x14ac:dyDescent="0.3">
      <c r="A46" s="127"/>
      <c r="B46" s="130"/>
      <c r="C46" s="122" t="s">
        <v>14</v>
      </c>
      <c r="D46" s="123"/>
      <c r="E46" s="123"/>
      <c r="F46" s="124"/>
      <c r="G46" s="24">
        <f>SUM(G44:G45)</f>
        <v>0</v>
      </c>
      <c r="H46" s="24">
        <f>SUM(H44:H45)</f>
        <v>0</v>
      </c>
      <c r="I46" s="4">
        <f t="shared" si="1"/>
        <v>0</v>
      </c>
      <c r="J46" s="25"/>
      <c r="K46" s="22"/>
      <c r="L46" s="23"/>
      <c r="O46" s="53"/>
      <c r="P46" s="53"/>
      <c r="Q46" s="53"/>
      <c r="R46" s="53"/>
      <c r="S46" s="53"/>
      <c r="T46" s="53"/>
      <c r="U46" s="53"/>
    </row>
    <row r="47" spans="1:21" s="19" customFormat="1" ht="26.25" customHeight="1" x14ac:dyDescent="0.3">
      <c r="A47" s="136" t="s">
        <v>113</v>
      </c>
      <c r="B47" s="128" t="s">
        <v>65</v>
      </c>
      <c r="C47" s="59">
        <v>71</v>
      </c>
      <c r="D47" s="59" t="s">
        <v>65</v>
      </c>
      <c r="E47" s="59">
        <v>711</v>
      </c>
      <c r="F47" s="59" t="s">
        <v>65</v>
      </c>
      <c r="G47" s="24"/>
      <c r="H47" s="24">
        <v>43699037</v>
      </c>
      <c r="I47" s="4">
        <f t="shared" si="1"/>
        <v>43699037</v>
      </c>
      <c r="J47" s="25"/>
      <c r="K47" s="22"/>
      <c r="L47" s="23"/>
    </row>
    <row r="48" spans="1:21" s="19" customFormat="1" ht="26.25" customHeight="1" x14ac:dyDescent="0.3">
      <c r="A48" s="127"/>
      <c r="B48" s="130"/>
      <c r="C48" s="122" t="s">
        <v>14</v>
      </c>
      <c r="D48" s="123"/>
      <c r="E48" s="123"/>
      <c r="F48" s="124"/>
      <c r="G48" s="24">
        <f>SUM(G47)</f>
        <v>0</v>
      </c>
      <c r="H48" s="24">
        <f>SUM(H47)</f>
        <v>43699037</v>
      </c>
      <c r="I48" s="4">
        <f t="shared" si="1"/>
        <v>43699037</v>
      </c>
      <c r="J48" s="25"/>
      <c r="K48" s="22"/>
      <c r="L48" s="23"/>
    </row>
    <row r="49" spans="1:12" s="19" customFormat="1" ht="26.25" customHeight="1" x14ac:dyDescent="0.3">
      <c r="A49" s="136" t="s">
        <v>109</v>
      </c>
      <c r="B49" s="128" t="s">
        <v>66</v>
      </c>
      <c r="C49" s="59">
        <v>81</v>
      </c>
      <c r="D49" s="59" t="s">
        <v>66</v>
      </c>
      <c r="E49" s="59">
        <v>811</v>
      </c>
      <c r="F49" s="59" t="s">
        <v>66</v>
      </c>
      <c r="G49" s="24">
        <v>59664</v>
      </c>
      <c r="H49" s="24">
        <v>224909</v>
      </c>
      <c r="I49" s="4">
        <f t="shared" si="1"/>
        <v>165245</v>
      </c>
      <c r="J49" s="25"/>
      <c r="K49" s="22"/>
      <c r="L49" s="23"/>
    </row>
    <row r="50" spans="1:12" s="19" customFormat="1" ht="26.25" customHeight="1" x14ac:dyDescent="0.3">
      <c r="A50" s="127"/>
      <c r="B50" s="130"/>
      <c r="C50" s="122" t="s">
        <v>14</v>
      </c>
      <c r="D50" s="123"/>
      <c r="E50" s="123"/>
      <c r="F50" s="124"/>
      <c r="G50" s="24">
        <f>SUM(G49)</f>
        <v>59664</v>
      </c>
      <c r="H50" s="24">
        <f>SUM(H49)</f>
        <v>224909</v>
      </c>
      <c r="I50" s="4">
        <f t="shared" si="1"/>
        <v>165245</v>
      </c>
      <c r="J50" s="25"/>
      <c r="K50" s="22"/>
      <c r="L50" s="23"/>
    </row>
    <row r="51" spans="1:12" s="19" customFormat="1" ht="26.25" customHeight="1" thickBot="1" x14ac:dyDescent="0.35">
      <c r="A51" s="107" t="s">
        <v>67</v>
      </c>
      <c r="B51" s="108"/>
      <c r="C51" s="108"/>
      <c r="D51" s="108"/>
      <c r="E51" s="108"/>
      <c r="F51" s="109"/>
      <c r="G51" s="31">
        <f>G23+G27+G37+G41+G43+G46+G48+G50</f>
        <v>236753163</v>
      </c>
      <c r="H51" s="31">
        <f>H23+H27+H37+H41+H43+H46+H48+H50</f>
        <v>435728759</v>
      </c>
      <c r="I51" s="32">
        <f>I50+I48+I46+I41+I37+I27+I23+I43</f>
        <v>198975596</v>
      </c>
      <c r="J51" s="33"/>
      <c r="K51" s="22"/>
      <c r="L51" s="23"/>
    </row>
    <row r="52" spans="1:12" s="19" customFormat="1" ht="24" customHeight="1" x14ac:dyDescent="0.3">
      <c r="A52" s="36"/>
      <c r="B52" s="36"/>
      <c r="C52" s="36"/>
      <c r="D52" s="37"/>
      <c r="E52" s="37"/>
      <c r="F52" s="37"/>
      <c r="G52" s="38"/>
      <c r="H52" s="38">
        <f>'안심종합세입(추경-시설)'!H27-'안심종합세출(추경-시설)'!H51</f>
        <v>0</v>
      </c>
      <c r="I52" s="38"/>
      <c r="J52" s="38"/>
      <c r="K52" s="22"/>
      <c r="L52" s="23"/>
    </row>
    <row r="53" spans="1:12" s="19" customFormat="1" ht="24" customHeight="1" x14ac:dyDescent="0.3">
      <c r="A53" s="36"/>
      <c r="B53" s="36"/>
      <c r="C53" s="36"/>
      <c r="D53" s="37"/>
      <c r="E53" s="37"/>
      <c r="F53" s="37"/>
      <c r="G53" s="38"/>
      <c r="H53" s="38"/>
      <c r="I53" s="38"/>
      <c r="J53" s="38"/>
      <c r="K53" s="22"/>
      <c r="L53" s="23"/>
    </row>
    <row r="54" spans="1:12" s="19" customFormat="1" ht="24" customHeight="1" x14ac:dyDescent="0.3">
      <c r="A54" s="36"/>
      <c r="B54" s="36"/>
      <c r="C54" s="36"/>
      <c r="D54" s="37"/>
      <c r="E54" s="37"/>
      <c r="F54" s="37"/>
      <c r="G54" s="38"/>
      <c r="H54" s="38"/>
      <c r="I54" s="38"/>
      <c r="J54" s="38"/>
      <c r="K54" s="22"/>
      <c r="L54" s="23"/>
    </row>
  </sheetData>
  <mergeCells count="55">
    <mergeCell ref="A1:J1"/>
    <mergeCell ref="A2:B2"/>
    <mergeCell ref="F2:J2"/>
    <mergeCell ref="A3:F3"/>
    <mergeCell ref="G3:G4"/>
    <mergeCell ref="H3:H4"/>
    <mergeCell ref="I3:I4"/>
    <mergeCell ref="J3:J4"/>
    <mergeCell ref="A4:B4"/>
    <mergeCell ref="C4:D4"/>
    <mergeCell ref="E4:F4"/>
    <mergeCell ref="A5:A23"/>
    <mergeCell ref="B5:B23"/>
    <mergeCell ref="C5:C11"/>
    <mergeCell ref="D5:D11"/>
    <mergeCell ref="E11:F11"/>
    <mergeCell ref="C12:C15"/>
    <mergeCell ref="D12:D15"/>
    <mergeCell ref="E15:F15"/>
    <mergeCell ref="C16:C22"/>
    <mergeCell ref="D16:D22"/>
    <mergeCell ref="E22:F22"/>
    <mergeCell ref="C23:F23"/>
    <mergeCell ref="A24:A27"/>
    <mergeCell ref="B24:B27"/>
    <mergeCell ref="C24:C26"/>
    <mergeCell ref="D24:D26"/>
    <mergeCell ref="C27:F27"/>
    <mergeCell ref="A42:A43"/>
    <mergeCell ref="B42:B43"/>
    <mergeCell ref="C43:F43"/>
    <mergeCell ref="A28:A37"/>
    <mergeCell ref="B28:B37"/>
    <mergeCell ref="C28:C36"/>
    <mergeCell ref="D28:D34"/>
    <mergeCell ref="D35:D36"/>
    <mergeCell ref="E35:E36"/>
    <mergeCell ref="C37:F37"/>
    <mergeCell ref="A38:A41"/>
    <mergeCell ref="B38:B41"/>
    <mergeCell ref="C38:C40"/>
    <mergeCell ref="D38:D40"/>
    <mergeCell ref="C41:F41"/>
    <mergeCell ref="A49:A50"/>
    <mergeCell ref="B49:B50"/>
    <mergeCell ref="C50:F50"/>
    <mergeCell ref="A51:F51"/>
    <mergeCell ref="A44:A46"/>
    <mergeCell ref="B44:B46"/>
    <mergeCell ref="C44:C45"/>
    <mergeCell ref="D44:D45"/>
    <mergeCell ref="C46:F46"/>
    <mergeCell ref="A47:A48"/>
    <mergeCell ref="B47:B48"/>
    <mergeCell ref="C48:F48"/>
  </mergeCells>
  <phoneticPr fontId="2" type="noConversion"/>
  <printOptions horizontalCentered="1"/>
  <pageMargins left="0.19685039370078741" right="0.19685039370078741" top="0.6692913385826772" bottom="0.35433070866141736" header="0.31496062992125984" footer="0.31496062992125984"/>
  <pageSetup paperSize="9" orientation="portrait" r:id="rId1"/>
  <headerFooter alignWithMargins="0"/>
  <rowBreaks count="1" manualBreakCount="1">
    <brk id="27" max="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zoomScaleSheetLayoutView="100" workbookViewId="0">
      <selection activeCell="H30" sqref="H30"/>
    </sheetView>
  </sheetViews>
  <sheetFormatPr defaultRowHeight="17.25" x14ac:dyDescent="0.3"/>
  <cols>
    <col min="1" max="1" width="3.75" style="9" customWidth="1"/>
    <col min="2" max="2" width="10.125" style="10" customWidth="1"/>
    <col min="3" max="3" width="3.75" style="10" customWidth="1"/>
    <col min="4" max="4" width="11.75" style="11" customWidth="1"/>
    <col min="5" max="5" width="5" style="11" customWidth="1"/>
    <col min="6" max="6" width="13.25" style="11" customWidth="1"/>
    <col min="7" max="7" width="12" style="12" customWidth="1"/>
    <col min="8" max="8" width="12" style="1" customWidth="1"/>
    <col min="9" max="9" width="12" style="14" customWidth="1"/>
    <col min="10" max="10" width="8.5" style="1" customWidth="1"/>
    <col min="11" max="16384" width="9" style="1"/>
  </cols>
  <sheetData>
    <row r="1" spans="1:10" ht="45" customHeight="1" x14ac:dyDescent="0.3">
      <c r="A1" s="149" t="s">
        <v>127</v>
      </c>
      <c r="B1" s="149"/>
      <c r="C1" s="149"/>
      <c r="D1" s="149"/>
      <c r="E1" s="149"/>
      <c r="F1" s="149"/>
      <c r="G1" s="149"/>
      <c r="H1" s="149"/>
      <c r="I1" s="149"/>
      <c r="J1" s="149"/>
    </row>
    <row r="2" spans="1:10" s="3" customFormat="1" ht="23.25" customHeight="1" thickBot="1" x14ac:dyDescent="0.35">
      <c r="A2" s="150" t="s">
        <v>0</v>
      </c>
      <c r="B2" s="150"/>
      <c r="C2" s="2"/>
      <c r="D2" s="2"/>
      <c r="E2" s="2"/>
      <c r="F2" s="151" t="s">
        <v>1</v>
      </c>
      <c r="G2" s="151"/>
      <c r="H2" s="151"/>
      <c r="I2" s="151"/>
      <c r="J2" s="151"/>
    </row>
    <row r="3" spans="1:10" ht="25.5" customHeight="1" x14ac:dyDescent="0.3">
      <c r="A3" s="152" t="s">
        <v>2</v>
      </c>
      <c r="B3" s="153"/>
      <c r="C3" s="153"/>
      <c r="D3" s="153"/>
      <c r="E3" s="153"/>
      <c r="F3" s="154"/>
      <c r="G3" s="155" t="s">
        <v>3</v>
      </c>
      <c r="H3" s="157" t="s">
        <v>4</v>
      </c>
      <c r="I3" s="159" t="s">
        <v>5</v>
      </c>
      <c r="J3" s="161" t="s">
        <v>6</v>
      </c>
    </row>
    <row r="4" spans="1:10" ht="25.5" customHeight="1" thickBot="1" x14ac:dyDescent="0.35">
      <c r="A4" s="210" t="s">
        <v>7</v>
      </c>
      <c r="B4" s="211"/>
      <c r="C4" s="212" t="s">
        <v>8</v>
      </c>
      <c r="D4" s="211"/>
      <c r="E4" s="212" t="s">
        <v>9</v>
      </c>
      <c r="F4" s="211"/>
      <c r="G4" s="207"/>
      <c r="H4" s="208"/>
      <c r="I4" s="209"/>
      <c r="J4" s="162"/>
    </row>
    <row r="5" spans="1:10" ht="25.5" customHeight="1" thickTop="1" x14ac:dyDescent="0.3">
      <c r="A5" s="194" t="s">
        <v>84</v>
      </c>
      <c r="B5" s="196" t="s">
        <v>85</v>
      </c>
      <c r="C5" s="196">
        <v>11</v>
      </c>
      <c r="D5" s="196" t="s">
        <v>12</v>
      </c>
      <c r="E5" s="70">
        <v>111</v>
      </c>
      <c r="F5" s="76" t="s">
        <v>86</v>
      </c>
      <c r="G5" s="80">
        <v>38870235</v>
      </c>
      <c r="H5" s="80">
        <v>33292390</v>
      </c>
      <c r="I5" s="80">
        <f>H5-G5</f>
        <v>-5577845</v>
      </c>
      <c r="J5" s="72"/>
    </row>
    <row r="6" spans="1:10" ht="25.5" customHeight="1" x14ac:dyDescent="0.3">
      <c r="A6" s="200"/>
      <c r="B6" s="196"/>
      <c r="C6" s="196"/>
      <c r="D6" s="196"/>
      <c r="E6" s="70">
        <v>112</v>
      </c>
      <c r="F6" s="70" t="s">
        <v>87</v>
      </c>
      <c r="G6" s="80">
        <v>13704000</v>
      </c>
      <c r="H6" s="80">
        <v>11320510</v>
      </c>
      <c r="I6" s="80">
        <f t="shared" ref="I6:I28" si="0">H6-G6</f>
        <v>-2383490</v>
      </c>
      <c r="J6" s="73"/>
    </row>
    <row r="7" spans="1:10" ht="25.5" customHeight="1" x14ac:dyDescent="0.3">
      <c r="A7" s="200"/>
      <c r="B7" s="196"/>
      <c r="C7" s="196" t="s">
        <v>14</v>
      </c>
      <c r="D7" s="196"/>
      <c r="E7" s="196"/>
      <c r="F7" s="196"/>
      <c r="G7" s="80">
        <f>SUM(G5:G6)</f>
        <v>52574235</v>
      </c>
      <c r="H7" s="80">
        <f>SUM(H5:H6)</f>
        <v>44612900</v>
      </c>
      <c r="I7" s="80">
        <f>SUM(I5:I6)</f>
        <v>-7961335</v>
      </c>
      <c r="J7" s="73"/>
    </row>
    <row r="8" spans="1:10" ht="25.5" customHeight="1" x14ac:dyDescent="0.3">
      <c r="A8" s="194" t="s">
        <v>88</v>
      </c>
      <c r="B8" s="196" t="s">
        <v>16</v>
      </c>
      <c r="C8" s="70">
        <v>41</v>
      </c>
      <c r="D8" s="70" t="s">
        <v>16</v>
      </c>
      <c r="E8" s="70">
        <v>412</v>
      </c>
      <c r="F8" s="106" t="s">
        <v>124</v>
      </c>
      <c r="G8" s="80"/>
      <c r="H8" s="80"/>
      <c r="I8" s="80">
        <f>H8-G8</f>
        <v>0</v>
      </c>
      <c r="J8" s="73"/>
    </row>
    <row r="9" spans="1:10" ht="25.5" customHeight="1" x14ac:dyDescent="0.3">
      <c r="A9" s="200"/>
      <c r="B9" s="196"/>
      <c r="C9" s="196" t="s">
        <v>14</v>
      </c>
      <c r="D9" s="196"/>
      <c r="E9" s="196"/>
      <c r="F9" s="196"/>
      <c r="G9" s="80">
        <f>SUM(G8)</f>
        <v>0</v>
      </c>
      <c r="H9" s="80">
        <f>SUM(H8)</f>
        <v>0</v>
      </c>
      <c r="I9" s="80">
        <f t="shared" si="0"/>
        <v>0</v>
      </c>
      <c r="J9" s="73"/>
    </row>
    <row r="10" spans="1:10" ht="25.5" customHeight="1" x14ac:dyDescent="0.3">
      <c r="A10" s="194" t="s">
        <v>89</v>
      </c>
      <c r="B10" s="196" t="s">
        <v>18</v>
      </c>
      <c r="C10" s="203">
        <v>51</v>
      </c>
      <c r="D10" s="205" t="s">
        <v>18</v>
      </c>
      <c r="E10" s="70">
        <v>511</v>
      </c>
      <c r="F10" s="78" t="s">
        <v>70</v>
      </c>
      <c r="G10" s="80"/>
      <c r="H10" s="80"/>
      <c r="I10" s="80">
        <f t="shared" si="0"/>
        <v>0</v>
      </c>
      <c r="J10" s="73"/>
    </row>
    <row r="11" spans="1:10" ht="25.5" customHeight="1" x14ac:dyDescent="0.3">
      <c r="A11" s="194"/>
      <c r="B11" s="196"/>
      <c r="C11" s="204"/>
      <c r="D11" s="206"/>
      <c r="E11" s="70">
        <v>512</v>
      </c>
      <c r="F11" s="78" t="s">
        <v>20</v>
      </c>
      <c r="G11" s="80"/>
      <c r="H11" s="80"/>
      <c r="I11" s="80"/>
      <c r="J11" s="73"/>
    </row>
    <row r="12" spans="1:10" ht="25.5" customHeight="1" x14ac:dyDescent="0.3">
      <c r="A12" s="200"/>
      <c r="B12" s="196"/>
      <c r="C12" s="196" t="s">
        <v>14</v>
      </c>
      <c r="D12" s="196"/>
      <c r="E12" s="196"/>
      <c r="F12" s="196"/>
      <c r="G12" s="80">
        <f>G10</f>
        <v>0</v>
      </c>
      <c r="H12" s="80">
        <f>H10</f>
        <v>0</v>
      </c>
      <c r="I12" s="80">
        <f t="shared" si="0"/>
        <v>0</v>
      </c>
      <c r="J12" s="73"/>
    </row>
    <row r="13" spans="1:10" ht="25.5" customHeight="1" x14ac:dyDescent="0.3">
      <c r="A13" s="194" t="s">
        <v>90</v>
      </c>
      <c r="B13" s="196" t="s">
        <v>22</v>
      </c>
      <c r="C13" s="70">
        <v>61</v>
      </c>
      <c r="D13" s="70" t="s">
        <v>22</v>
      </c>
      <c r="E13" s="70">
        <v>611</v>
      </c>
      <c r="F13" s="76" t="s">
        <v>23</v>
      </c>
      <c r="G13" s="80">
        <v>236441205</v>
      </c>
      <c r="H13" s="80">
        <v>231752450</v>
      </c>
      <c r="I13" s="80">
        <f t="shared" si="0"/>
        <v>-4688755</v>
      </c>
      <c r="J13" s="73"/>
    </row>
    <row r="14" spans="1:10" ht="25.5" customHeight="1" x14ac:dyDescent="0.3">
      <c r="A14" s="200"/>
      <c r="B14" s="196"/>
      <c r="C14" s="196" t="s">
        <v>14</v>
      </c>
      <c r="D14" s="196"/>
      <c r="E14" s="196"/>
      <c r="F14" s="196"/>
      <c r="G14" s="80">
        <f>SUM(G13)</f>
        <v>236441205</v>
      </c>
      <c r="H14" s="80">
        <f>SUM(H13)</f>
        <v>231752450</v>
      </c>
      <c r="I14" s="80">
        <f t="shared" si="0"/>
        <v>-4688755</v>
      </c>
      <c r="J14" s="73"/>
    </row>
    <row r="15" spans="1:10" ht="25.5" customHeight="1" x14ac:dyDescent="0.3">
      <c r="A15" s="194" t="s">
        <v>91</v>
      </c>
      <c r="B15" s="196" t="s">
        <v>71</v>
      </c>
      <c r="C15" s="203">
        <v>71</v>
      </c>
      <c r="D15" s="203" t="s">
        <v>71</v>
      </c>
      <c r="E15" s="70">
        <v>711</v>
      </c>
      <c r="F15" s="70" t="s">
        <v>72</v>
      </c>
      <c r="G15" s="81"/>
      <c r="H15" s="81"/>
      <c r="I15" s="80">
        <f t="shared" si="0"/>
        <v>0</v>
      </c>
      <c r="J15" s="73"/>
    </row>
    <row r="16" spans="1:10" ht="25.5" customHeight="1" x14ac:dyDescent="0.3">
      <c r="A16" s="194"/>
      <c r="B16" s="196"/>
      <c r="C16" s="204"/>
      <c r="D16" s="204"/>
      <c r="E16" s="70">
        <v>712</v>
      </c>
      <c r="F16" s="70" t="s">
        <v>74</v>
      </c>
      <c r="G16" s="81"/>
      <c r="H16" s="81">
        <v>4000000</v>
      </c>
      <c r="I16" s="80">
        <f t="shared" si="0"/>
        <v>4000000</v>
      </c>
      <c r="J16" s="73"/>
    </row>
    <row r="17" spans="1:10" ht="25.5" customHeight="1" x14ac:dyDescent="0.3">
      <c r="A17" s="200"/>
      <c r="B17" s="196"/>
      <c r="C17" s="196" t="s">
        <v>14</v>
      </c>
      <c r="D17" s="196"/>
      <c r="E17" s="196"/>
      <c r="F17" s="196"/>
      <c r="G17" s="85">
        <f>SUM(G15:G16)</f>
        <v>0</v>
      </c>
      <c r="H17" s="81">
        <f>H16+H15</f>
        <v>4000000</v>
      </c>
      <c r="I17" s="80">
        <f t="shared" si="0"/>
        <v>4000000</v>
      </c>
      <c r="J17" s="73"/>
    </row>
    <row r="18" spans="1:10" ht="25.5" customHeight="1" x14ac:dyDescent="0.3">
      <c r="A18" s="194" t="s">
        <v>80</v>
      </c>
      <c r="B18" s="196" t="s">
        <v>26</v>
      </c>
      <c r="C18" s="198">
        <v>81</v>
      </c>
      <c r="D18" s="198" t="s">
        <v>26</v>
      </c>
      <c r="E18" s="70">
        <v>811</v>
      </c>
      <c r="F18" s="71" t="s">
        <v>81</v>
      </c>
      <c r="G18" s="80"/>
      <c r="H18" s="80"/>
      <c r="I18" s="80">
        <f t="shared" si="0"/>
        <v>0</v>
      </c>
      <c r="J18" s="73"/>
    </row>
    <row r="19" spans="1:10" ht="25.5" customHeight="1" x14ac:dyDescent="0.3">
      <c r="A19" s="195"/>
      <c r="B19" s="197"/>
      <c r="C19" s="199"/>
      <c r="D19" s="199"/>
      <c r="E19" s="70">
        <v>812</v>
      </c>
      <c r="F19" s="70" t="s">
        <v>82</v>
      </c>
      <c r="G19" s="80"/>
      <c r="H19" s="80"/>
      <c r="I19" s="80">
        <f t="shared" si="0"/>
        <v>0</v>
      </c>
      <c r="J19" s="73"/>
    </row>
    <row r="20" spans="1:10" ht="25.5" customHeight="1" x14ac:dyDescent="0.3">
      <c r="A20" s="195"/>
      <c r="B20" s="197"/>
      <c r="C20" s="199"/>
      <c r="D20" s="199"/>
      <c r="E20" s="70"/>
      <c r="F20" s="71"/>
      <c r="G20" s="80"/>
      <c r="H20" s="80"/>
      <c r="I20" s="80">
        <f t="shared" si="0"/>
        <v>0</v>
      </c>
      <c r="J20" s="73"/>
    </row>
    <row r="21" spans="1:10" ht="25.5" customHeight="1" x14ac:dyDescent="0.3">
      <c r="A21" s="195"/>
      <c r="B21" s="197"/>
      <c r="C21" s="198" t="s">
        <v>83</v>
      </c>
      <c r="D21" s="198"/>
      <c r="E21" s="198"/>
      <c r="F21" s="198"/>
      <c r="G21" s="80">
        <f>SUM(G18:G20)</f>
        <v>0</v>
      </c>
      <c r="H21" s="80">
        <f>SUM(H18:H20)</f>
        <v>0</v>
      </c>
      <c r="I21" s="80">
        <f t="shared" si="0"/>
        <v>0</v>
      </c>
      <c r="J21" s="73"/>
    </row>
    <row r="22" spans="1:10" ht="25.5" customHeight="1" x14ac:dyDescent="0.3">
      <c r="A22" s="201" t="s">
        <v>92</v>
      </c>
      <c r="B22" s="189" t="s">
        <v>27</v>
      </c>
      <c r="C22" s="189">
        <v>91</v>
      </c>
      <c r="D22" s="189" t="s">
        <v>27</v>
      </c>
      <c r="E22" s="71">
        <v>911</v>
      </c>
      <c r="F22" s="71" t="s">
        <v>28</v>
      </c>
      <c r="G22" s="80">
        <v>801607</v>
      </c>
      <c r="H22" s="80">
        <v>1077557</v>
      </c>
      <c r="I22" s="80">
        <f t="shared" si="0"/>
        <v>275950</v>
      </c>
      <c r="J22" s="73"/>
    </row>
    <row r="23" spans="1:10" ht="25.5" customHeight="1" x14ac:dyDescent="0.3">
      <c r="A23" s="202"/>
      <c r="B23" s="190"/>
      <c r="C23" s="190"/>
      <c r="D23" s="190"/>
      <c r="E23" s="70">
        <v>912</v>
      </c>
      <c r="F23" s="70" t="s">
        <v>93</v>
      </c>
      <c r="G23" s="80"/>
      <c r="H23" s="80"/>
      <c r="I23" s="80">
        <f t="shared" si="0"/>
        <v>0</v>
      </c>
      <c r="J23" s="73"/>
    </row>
    <row r="24" spans="1:10" ht="25.5" customHeight="1" x14ac:dyDescent="0.3">
      <c r="A24" s="77"/>
      <c r="B24" s="71"/>
      <c r="C24" s="196" t="s">
        <v>14</v>
      </c>
      <c r="D24" s="196"/>
      <c r="E24" s="196"/>
      <c r="F24" s="196"/>
      <c r="G24" s="80">
        <f>SUM(G22:G23)</f>
        <v>801607</v>
      </c>
      <c r="H24" s="80">
        <f>SUM(H22:H23)</f>
        <v>1077557</v>
      </c>
      <c r="I24" s="80">
        <f t="shared" si="0"/>
        <v>275950</v>
      </c>
      <c r="J24" s="73"/>
    </row>
    <row r="25" spans="1:10" ht="25.5" customHeight="1" x14ac:dyDescent="0.3">
      <c r="A25" s="200">
        <v>10</v>
      </c>
      <c r="B25" s="196" t="s">
        <v>29</v>
      </c>
      <c r="C25" s="196">
        <v>101</v>
      </c>
      <c r="D25" s="196" t="s">
        <v>29</v>
      </c>
      <c r="E25" s="70">
        <v>1012</v>
      </c>
      <c r="F25" s="76" t="s">
        <v>30</v>
      </c>
      <c r="G25" s="81">
        <v>3000</v>
      </c>
      <c r="H25" s="81">
        <v>230</v>
      </c>
      <c r="I25" s="80">
        <f t="shared" si="0"/>
        <v>-2770</v>
      </c>
      <c r="J25" s="73"/>
    </row>
    <row r="26" spans="1:10" ht="25.5" customHeight="1" x14ac:dyDescent="0.3">
      <c r="A26" s="200"/>
      <c r="B26" s="196"/>
      <c r="C26" s="196"/>
      <c r="D26" s="196"/>
      <c r="E26" s="70">
        <v>1013</v>
      </c>
      <c r="F26" s="70" t="s">
        <v>94</v>
      </c>
      <c r="G26" s="81">
        <v>3600000</v>
      </c>
      <c r="H26" s="81">
        <v>34116320</v>
      </c>
      <c r="I26" s="80">
        <f t="shared" si="0"/>
        <v>30516320</v>
      </c>
      <c r="J26" s="73"/>
    </row>
    <row r="27" spans="1:10" ht="25.5" customHeight="1" x14ac:dyDescent="0.3">
      <c r="A27" s="200"/>
      <c r="B27" s="196"/>
      <c r="C27" s="196" t="s">
        <v>83</v>
      </c>
      <c r="D27" s="197"/>
      <c r="E27" s="197"/>
      <c r="F27" s="197"/>
      <c r="G27" s="81">
        <f>SUM(G25:G26)</f>
        <v>3603000</v>
      </c>
      <c r="H27" s="81">
        <f>SUM(H25:H26)</f>
        <v>34116550</v>
      </c>
      <c r="I27" s="80">
        <f t="shared" si="0"/>
        <v>30513550</v>
      </c>
      <c r="J27" s="73"/>
    </row>
    <row r="28" spans="1:10" ht="25.5" customHeight="1" thickBot="1" x14ac:dyDescent="0.35">
      <c r="A28" s="191" t="s">
        <v>31</v>
      </c>
      <c r="B28" s="192"/>
      <c r="C28" s="192"/>
      <c r="D28" s="192"/>
      <c r="E28" s="192"/>
      <c r="F28" s="193"/>
      <c r="G28" s="82">
        <f>G7+G9+G12+G14+G17+G21+G24+G27</f>
        <v>293420047</v>
      </c>
      <c r="H28" s="82">
        <f>H7+H9+H12+H14+H17+H21+H24+H27</f>
        <v>315559457</v>
      </c>
      <c r="I28" s="88">
        <f t="shared" si="0"/>
        <v>22139410</v>
      </c>
      <c r="J28" s="74"/>
    </row>
    <row r="29" spans="1:10" x14ac:dyDescent="0.3">
      <c r="G29" s="79"/>
      <c r="H29" s="42"/>
    </row>
  </sheetData>
  <mergeCells count="48">
    <mergeCell ref="A1:J1"/>
    <mergeCell ref="A2:B2"/>
    <mergeCell ref="F2:J2"/>
    <mergeCell ref="A3:F3"/>
    <mergeCell ref="G3:G4"/>
    <mergeCell ref="H3:H4"/>
    <mergeCell ref="I3:I4"/>
    <mergeCell ref="J3:J4"/>
    <mergeCell ref="A4:B4"/>
    <mergeCell ref="C4:D4"/>
    <mergeCell ref="E4:F4"/>
    <mergeCell ref="A5:A7"/>
    <mergeCell ref="B5:B7"/>
    <mergeCell ref="C5:C6"/>
    <mergeCell ref="D5:D6"/>
    <mergeCell ref="C7:F7"/>
    <mergeCell ref="A8:A9"/>
    <mergeCell ref="B8:B9"/>
    <mergeCell ref="C9:F9"/>
    <mergeCell ref="C10:C11"/>
    <mergeCell ref="D10:D11"/>
    <mergeCell ref="A10:A12"/>
    <mergeCell ref="B10:B12"/>
    <mergeCell ref="C12:F12"/>
    <mergeCell ref="C17:F17"/>
    <mergeCell ref="A13:A14"/>
    <mergeCell ref="B13:B14"/>
    <mergeCell ref="C14:F14"/>
    <mergeCell ref="A15:A17"/>
    <mergeCell ref="B15:B17"/>
    <mergeCell ref="C15:C16"/>
    <mergeCell ref="D15:D16"/>
    <mergeCell ref="C22:C23"/>
    <mergeCell ref="D22:D23"/>
    <mergeCell ref="A28:F28"/>
    <mergeCell ref="A18:A21"/>
    <mergeCell ref="B18:B21"/>
    <mergeCell ref="C18:C20"/>
    <mergeCell ref="D18:D20"/>
    <mergeCell ref="C21:F21"/>
    <mergeCell ref="C24:F24"/>
    <mergeCell ref="A25:A27"/>
    <mergeCell ref="B25:B27"/>
    <mergeCell ref="C25:C26"/>
    <mergeCell ref="D25:D26"/>
    <mergeCell ref="C27:F27"/>
    <mergeCell ref="A22:A23"/>
    <mergeCell ref="B22:B23"/>
  </mergeCells>
  <phoneticPr fontId="2" type="noConversion"/>
  <printOptions horizontalCentered="1"/>
  <pageMargins left="0.19685039370078741" right="0.19685039370078741" top="0.6692913385826772" bottom="0.35433070866141736" header="0.31496062992125984" footer="0.31496062992125984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3"/>
  <sheetViews>
    <sheetView zoomScaleSheetLayoutView="100" workbookViewId="0">
      <selection activeCell="F13" sqref="F13"/>
    </sheetView>
  </sheetViews>
  <sheetFormatPr defaultRowHeight="18" x14ac:dyDescent="0.3"/>
  <cols>
    <col min="1" max="1" width="3.75" style="52" customWidth="1"/>
    <col min="2" max="2" width="11.75" style="52" customWidth="1"/>
    <col min="3" max="3" width="3.75" style="52" customWidth="1"/>
    <col min="4" max="4" width="11.75" style="37" customWidth="1"/>
    <col min="5" max="5" width="3.75" style="37" customWidth="1"/>
    <col min="6" max="6" width="11.75" style="37" customWidth="1"/>
    <col min="7" max="9" width="12" style="38" customWidth="1"/>
    <col min="10" max="10" width="8.25" style="38" customWidth="1"/>
    <col min="11" max="11" width="12.25" style="50" customWidth="1"/>
    <col min="12" max="12" width="12" style="40" customWidth="1"/>
    <col min="13" max="13" width="13.125" style="51" customWidth="1"/>
    <col min="14" max="16384" width="9" style="51"/>
  </cols>
  <sheetData>
    <row r="1" spans="1:14" s="1" customFormat="1" ht="45" customHeight="1" x14ac:dyDescent="0.3">
      <c r="A1" s="149" t="s">
        <v>128</v>
      </c>
      <c r="B1" s="149"/>
      <c r="C1" s="149"/>
      <c r="D1" s="149"/>
      <c r="E1" s="149"/>
      <c r="F1" s="149"/>
      <c r="G1" s="149"/>
      <c r="H1" s="149"/>
      <c r="I1" s="149"/>
      <c r="J1" s="149"/>
    </row>
    <row r="2" spans="1:14" s="3" customFormat="1" ht="23.25" customHeight="1" thickBot="1" x14ac:dyDescent="0.35">
      <c r="A2" s="150" t="s">
        <v>68</v>
      </c>
      <c r="B2" s="150"/>
      <c r="C2" s="15"/>
      <c r="D2" s="15"/>
      <c r="E2" s="15"/>
      <c r="F2" s="151" t="s">
        <v>69</v>
      </c>
      <c r="G2" s="151"/>
      <c r="H2" s="151"/>
      <c r="I2" s="151"/>
      <c r="J2" s="151"/>
    </row>
    <row r="3" spans="1:14" s="45" customFormat="1" ht="26.25" customHeight="1" x14ac:dyDescent="0.3">
      <c r="A3" s="152" t="s">
        <v>2</v>
      </c>
      <c r="B3" s="153"/>
      <c r="C3" s="153"/>
      <c r="D3" s="153"/>
      <c r="E3" s="153"/>
      <c r="F3" s="154"/>
      <c r="G3" s="157" t="s">
        <v>3</v>
      </c>
      <c r="H3" s="157" t="s">
        <v>4</v>
      </c>
      <c r="I3" s="157" t="s">
        <v>5</v>
      </c>
      <c r="J3" s="161" t="s">
        <v>6</v>
      </c>
      <c r="K3" s="43"/>
      <c r="L3" s="17"/>
      <c r="M3" s="44"/>
      <c r="N3" s="44"/>
    </row>
    <row r="4" spans="1:14" s="45" customFormat="1" ht="26.25" customHeight="1" thickBot="1" x14ac:dyDescent="0.35">
      <c r="A4" s="163" t="s">
        <v>7</v>
      </c>
      <c r="B4" s="164"/>
      <c r="C4" s="165" t="s">
        <v>8</v>
      </c>
      <c r="D4" s="164"/>
      <c r="E4" s="165" t="s">
        <v>9</v>
      </c>
      <c r="F4" s="164"/>
      <c r="G4" s="158"/>
      <c r="H4" s="158"/>
      <c r="I4" s="158"/>
      <c r="J4" s="162"/>
      <c r="K4" s="43"/>
      <c r="L4" s="17"/>
      <c r="M4" s="44"/>
      <c r="N4" s="44"/>
    </row>
    <row r="5" spans="1:14" s="45" customFormat="1" ht="27" customHeight="1" thickTop="1" x14ac:dyDescent="0.3">
      <c r="A5" s="139" t="s">
        <v>100</v>
      </c>
      <c r="B5" s="129" t="s">
        <v>33</v>
      </c>
      <c r="C5" s="129">
        <v>11</v>
      </c>
      <c r="D5" s="129" t="s">
        <v>34</v>
      </c>
      <c r="E5" s="96">
        <v>111</v>
      </c>
      <c r="F5" s="96" t="s">
        <v>35</v>
      </c>
      <c r="G5" s="20">
        <v>202800000</v>
      </c>
      <c r="H5" s="20">
        <v>208232680</v>
      </c>
      <c r="I5" s="4">
        <f t="shared" ref="I5:I50" si="0">H5-G5</f>
        <v>5432680</v>
      </c>
      <c r="J5" s="21"/>
      <c r="K5" s="46"/>
      <c r="L5" s="23"/>
    </row>
    <row r="6" spans="1:14" s="45" customFormat="1" ht="27" customHeight="1" x14ac:dyDescent="0.3">
      <c r="A6" s="126"/>
      <c r="B6" s="129"/>
      <c r="C6" s="129"/>
      <c r="D6" s="129"/>
      <c r="E6" s="59">
        <v>112</v>
      </c>
      <c r="F6" s="59" t="s">
        <v>96</v>
      </c>
      <c r="G6" s="24"/>
      <c r="H6" s="24"/>
      <c r="I6" s="4">
        <f t="shared" si="0"/>
        <v>0</v>
      </c>
      <c r="J6" s="25"/>
      <c r="K6" s="46"/>
      <c r="L6" s="23"/>
    </row>
    <row r="7" spans="1:14" s="45" customFormat="1" ht="27" customHeight="1" x14ac:dyDescent="0.3">
      <c r="A7" s="126"/>
      <c r="B7" s="129"/>
      <c r="C7" s="129"/>
      <c r="D7" s="129"/>
      <c r="E7" s="59">
        <v>113</v>
      </c>
      <c r="F7" s="59" t="s">
        <v>97</v>
      </c>
      <c r="G7" s="24"/>
      <c r="H7" s="24"/>
      <c r="I7" s="4">
        <f t="shared" si="0"/>
        <v>0</v>
      </c>
      <c r="J7" s="25"/>
      <c r="K7" s="46"/>
      <c r="L7" s="23"/>
    </row>
    <row r="8" spans="1:14" s="45" customFormat="1" ht="27" customHeight="1" x14ac:dyDescent="0.3">
      <c r="A8" s="126"/>
      <c r="B8" s="129"/>
      <c r="C8" s="129"/>
      <c r="D8" s="129"/>
      <c r="E8" s="59">
        <v>115</v>
      </c>
      <c r="F8" s="97" t="s">
        <v>114</v>
      </c>
      <c r="G8" s="24">
        <v>16600000</v>
      </c>
      <c r="H8" s="24">
        <v>24340010</v>
      </c>
      <c r="I8" s="4">
        <f t="shared" si="0"/>
        <v>7740010</v>
      </c>
      <c r="J8" s="25"/>
      <c r="K8" s="46"/>
      <c r="L8" s="23"/>
    </row>
    <row r="9" spans="1:14" s="45" customFormat="1" ht="27" customHeight="1" x14ac:dyDescent="0.3">
      <c r="A9" s="126"/>
      <c r="B9" s="129"/>
      <c r="C9" s="129"/>
      <c r="D9" s="129"/>
      <c r="E9" s="59">
        <v>116</v>
      </c>
      <c r="F9" s="59" t="s">
        <v>98</v>
      </c>
      <c r="G9" s="24">
        <v>18928931</v>
      </c>
      <c r="H9" s="24">
        <v>18282510</v>
      </c>
      <c r="I9" s="4">
        <f t="shared" si="0"/>
        <v>-646421</v>
      </c>
      <c r="J9" s="25"/>
      <c r="K9" s="46"/>
      <c r="L9" s="23"/>
    </row>
    <row r="10" spans="1:14" s="47" customFormat="1" ht="27" customHeight="1" x14ac:dyDescent="0.3">
      <c r="A10" s="126"/>
      <c r="B10" s="129"/>
      <c r="C10" s="129"/>
      <c r="D10" s="129"/>
      <c r="E10" s="59">
        <v>117</v>
      </c>
      <c r="F10" s="59" t="s">
        <v>99</v>
      </c>
      <c r="G10" s="24">
        <v>5800000</v>
      </c>
      <c r="H10" s="24">
        <v>4076620</v>
      </c>
      <c r="I10" s="4">
        <f t="shared" si="0"/>
        <v>-1723380</v>
      </c>
      <c r="J10" s="25"/>
      <c r="K10" s="46"/>
      <c r="L10" s="23"/>
      <c r="M10" s="45"/>
    </row>
    <row r="11" spans="1:14" s="47" customFormat="1" ht="27" customHeight="1" x14ac:dyDescent="0.3">
      <c r="A11" s="126"/>
      <c r="B11" s="129"/>
      <c r="C11" s="130"/>
      <c r="D11" s="130"/>
      <c r="E11" s="122" t="s">
        <v>37</v>
      </c>
      <c r="F11" s="124"/>
      <c r="G11" s="24">
        <f>SUM(G5:G10)</f>
        <v>244128931</v>
      </c>
      <c r="H11" s="24">
        <f>SUM(H5:H10)</f>
        <v>254931820</v>
      </c>
      <c r="I11" s="4">
        <f>H11-G11</f>
        <v>10802889</v>
      </c>
      <c r="J11" s="25"/>
      <c r="K11" s="46"/>
      <c r="L11" s="23"/>
      <c r="M11" s="45"/>
    </row>
    <row r="12" spans="1:14" s="47" customFormat="1" ht="27" customHeight="1" x14ac:dyDescent="0.3">
      <c r="A12" s="126"/>
      <c r="B12" s="129"/>
      <c r="C12" s="128">
        <v>12</v>
      </c>
      <c r="D12" s="128" t="s">
        <v>38</v>
      </c>
      <c r="E12" s="59">
        <v>121</v>
      </c>
      <c r="F12" s="59" t="s">
        <v>39</v>
      </c>
      <c r="G12" s="24">
        <v>1680000</v>
      </c>
      <c r="H12" s="24">
        <v>1872960</v>
      </c>
      <c r="I12" s="4">
        <f t="shared" si="0"/>
        <v>192960</v>
      </c>
      <c r="J12" s="25"/>
      <c r="K12" s="48"/>
      <c r="L12" s="28"/>
    </row>
    <row r="13" spans="1:14" s="47" customFormat="1" ht="27" customHeight="1" x14ac:dyDescent="0.3">
      <c r="A13" s="126"/>
      <c r="B13" s="129"/>
      <c r="C13" s="129"/>
      <c r="D13" s="129"/>
      <c r="E13" s="59">
        <v>122</v>
      </c>
      <c r="F13" s="59" t="s">
        <v>40</v>
      </c>
      <c r="G13" s="24">
        <v>1200000</v>
      </c>
      <c r="H13" s="24">
        <v>5500000</v>
      </c>
      <c r="I13" s="4">
        <f t="shared" si="0"/>
        <v>4300000</v>
      </c>
      <c r="J13" s="25"/>
      <c r="K13" s="48"/>
      <c r="L13" s="28"/>
    </row>
    <row r="14" spans="1:14" s="47" customFormat="1" ht="27" customHeight="1" x14ac:dyDescent="0.3">
      <c r="A14" s="126"/>
      <c r="B14" s="129"/>
      <c r="C14" s="129"/>
      <c r="D14" s="129"/>
      <c r="E14" s="59">
        <v>123</v>
      </c>
      <c r="F14" s="59" t="s">
        <v>41</v>
      </c>
      <c r="G14" s="24">
        <v>1280000</v>
      </c>
      <c r="H14" s="24">
        <v>100000</v>
      </c>
      <c r="I14" s="4">
        <f t="shared" si="0"/>
        <v>-1180000</v>
      </c>
      <c r="J14" s="25"/>
      <c r="K14" s="48"/>
      <c r="L14" s="28"/>
    </row>
    <row r="15" spans="1:14" s="47" customFormat="1" ht="27" customHeight="1" x14ac:dyDescent="0.3">
      <c r="A15" s="126"/>
      <c r="B15" s="129"/>
      <c r="C15" s="130"/>
      <c r="D15" s="130"/>
      <c r="E15" s="122" t="s">
        <v>37</v>
      </c>
      <c r="F15" s="124"/>
      <c r="G15" s="24">
        <f>SUM(G12:G14)</f>
        <v>4160000</v>
      </c>
      <c r="H15" s="24">
        <f>SUM(H12:H14)</f>
        <v>7472960</v>
      </c>
      <c r="I15" s="4">
        <f t="shared" si="0"/>
        <v>3312960</v>
      </c>
      <c r="J15" s="25"/>
      <c r="K15" s="48"/>
      <c r="L15" s="28"/>
    </row>
    <row r="16" spans="1:14" s="47" customFormat="1" ht="27" customHeight="1" x14ac:dyDescent="0.3">
      <c r="A16" s="126"/>
      <c r="B16" s="129"/>
      <c r="C16" s="128">
        <v>13</v>
      </c>
      <c r="D16" s="128" t="s">
        <v>42</v>
      </c>
      <c r="E16" s="59">
        <v>131</v>
      </c>
      <c r="F16" s="59" t="s">
        <v>43</v>
      </c>
      <c r="G16" s="24">
        <v>240000</v>
      </c>
      <c r="H16" s="24">
        <v>9600</v>
      </c>
      <c r="I16" s="4">
        <f t="shared" si="0"/>
        <v>-230400</v>
      </c>
      <c r="J16" s="25"/>
      <c r="K16" s="48"/>
      <c r="L16" s="28"/>
    </row>
    <row r="17" spans="1:13" s="47" customFormat="1" ht="27" customHeight="1" x14ac:dyDescent="0.3">
      <c r="A17" s="126"/>
      <c r="B17" s="129"/>
      <c r="C17" s="129"/>
      <c r="D17" s="129"/>
      <c r="E17" s="59">
        <v>132</v>
      </c>
      <c r="F17" s="59" t="s">
        <v>44</v>
      </c>
      <c r="G17" s="24">
        <v>5400000</v>
      </c>
      <c r="H17" s="24">
        <v>2409310</v>
      </c>
      <c r="I17" s="4">
        <f t="shared" si="0"/>
        <v>-2990690</v>
      </c>
      <c r="J17" s="25"/>
      <c r="K17" s="48"/>
      <c r="L17" s="28"/>
    </row>
    <row r="18" spans="1:13" s="47" customFormat="1" ht="27" customHeight="1" x14ac:dyDescent="0.3">
      <c r="A18" s="126"/>
      <c r="B18" s="129"/>
      <c r="C18" s="129"/>
      <c r="D18" s="129"/>
      <c r="E18" s="59">
        <v>133</v>
      </c>
      <c r="F18" s="59" t="s">
        <v>45</v>
      </c>
      <c r="G18" s="24">
        <v>1440000</v>
      </c>
      <c r="H18" s="24">
        <v>82060</v>
      </c>
      <c r="I18" s="4">
        <f t="shared" si="0"/>
        <v>-1357940</v>
      </c>
      <c r="J18" s="25"/>
      <c r="K18" s="48"/>
      <c r="L18" s="28"/>
    </row>
    <row r="19" spans="1:13" s="47" customFormat="1" ht="27" customHeight="1" x14ac:dyDescent="0.3">
      <c r="A19" s="126"/>
      <c r="B19" s="129"/>
      <c r="C19" s="129"/>
      <c r="D19" s="129"/>
      <c r="E19" s="59">
        <v>134</v>
      </c>
      <c r="F19" s="59" t="s">
        <v>46</v>
      </c>
      <c r="G19" s="24">
        <v>5400000</v>
      </c>
      <c r="H19" s="24">
        <v>4610220</v>
      </c>
      <c r="I19" s="4">
        <f t="shared" si="0"/>
        <v>-789780</v>
      </c>
      <c r="J19" s="25"/>
      <c r="K19" s="48"/>
      <c r="L19" s="28"/>
    </row>
    <row r="20" spans="1:13" s="47" customFormat="1" ht="27" customHeight="1" x14ac:dyDescent="0.3">
      <c r="A20" s="126"/>
      <c r="B20" s="129"/>
      <c r="C20" s="129"/>
      <c r="D20" s="129"/>
      <c r="E20" s="59">
        <v>135</v>
      </c>
      <c r="F20" s="59" t="s">
        <v>47</v>
      </c>
      <c r="G20" s="24">
        <v>7200000</v>
      </c>
      <c r="H20" s="24">
        <v>10290034</v>
      </c>
      <c r="I20" s="4">
        <f t="shared" si="0"/>
        <v>3090034</v>
      </c>
      <c r="J20" s="25"/>
      <c r="K20" s="48"/>
      <c r="L20" s="28"/>
    </row>
    <row r="21" spans="1:13" s="45" customFormat="1" ht="27" customHeight="1" x14ac:dyDescent="0.3">
      <c r="A21" s="126"/>
      <c r="B21" s="129"/>
      <c r="C21" s="129"/>
      <c r="D21" s="129"/>
      <c r="E21" s="59">
        <v>136</v>
      </c>
      <c r="F21" s="59" t="s">
        <v>48</v>
      </c>
      <c r="G21" s="24"/>
      <c r="H21" s="24">
        <v>275900</v>
      </c>
      <c r="I21" s="4">
        <f t="shared" si="0"/>
        <v>275900</v>
      </c>
      <c r="J21" s="25"/>
      <c r="K21" s="48"/>
      <c r="L21" s="28"/>
      <c r="M21" s="47"/>
    </row>
    <row r="22" spans="1:13" s="45" customFormat="1" ht="27" customHeight="1" x14ac:dyDescent="0.3">
      <c r="A22" s="126"/>
      <c r="B22" s="129"/>
      <c r="C22" s="130"/>
      <c r="D22" s="130"/>
      <c r="E22" s="122" t="s">
        <v>37</v>
      </c>
      <c r="F22" s="124"/>
      <c r="G22" s="24">
        <f>SUM(G16:G21)</f>
        <v>19680000</v>
      </c>
      <c r="H22" s="24">
        <f>SUM(H16:H21)</f>
        <v>17677124</v>
      </c>
      <c r="I22" s="4">
        <f t="shared" si="0"/>
        <v>-2002876</v>
      </c>
      <c r="J22" s="25"/>
      <c r="K22" s="48"/>
      <c r="L22" s="28"/>
      <c r="M22" s="47"/>
    </row>
    <row r="23" spans="1:13" s="45" customFormat="1" ht="27" customHeight="1" x14ac:dyDescent="0.3">
      <c r="A23" s="127"/>
      <c r="B23" s="130"/>
      <c r="C23" s="122" t="s">
        <v>14</v>
      </c>
      <c r="D23" s="123"/>
      <c r="E23" s="123"/>
      <c r="F23" s="124"/>
      <c r="G23" s="24">
        <f>G22+G15+G11</f>
        <v>267968931</v>
      </c>
      <c r="H23" s="24">
        <f>H22+H15+H11</f>
        <v>280081904</v>
      </c>
      <c r="I23" s="4">
        <f t="shared" si="0"/>
        <v>12112973</v>
      </c>
      <c r="J23" s="25"/>
      <c r="K23" s="46"/>
      <c r="L23" s="23"/>
    </row>
    <row r="24" spans="1:13" s="45" customFormat="1" ht="27" customHeight="1" x14ac:dyDescent="0.3">
      <c r="A24" s="136" t="s">
        <v>115</v>
      </c>
      <c r="B24" s="128" t="s">
        <v>49</v>
      </c>
      <c r="C24" s="128">
        <v>21</v>
      </c>
      <c r="D24" s="128" t="s">
        <v>116</v>
      </c>
      <c r="E24" s="59">
        <v>211</v>
      </c>
      <c r="F24" s="59" t="s">
        <v>50</v>
      </c>
      <c r="G24" s="24"/>
      <c r="H24" s="24"/>
      <c r="I24" s="4">
        <f t="shared" si="0"/>
        <v>0</v>
      </c>
      <c r="J24" s="25"/>
      <c r="K24" s="46"/>
      <c r="L24" s="23"/>
    </row>
    <row r="25" spans="1:13" s="45" customFormat="1" ht="27" customHeight="1" x14ac:dyDescent="0.3">
      <c r="A25" s="139"/>
      <c r="B25" s="129"/>
      <c r="C25" s="129"/>
      <c r="D25" s="129"/>
      <c r="E25" s="89">
        <v>212</v>
      </c>
      <c r="F25" s="89" t="s">
        <v>51</v>
      </c>
      <c r="G25" s="29"/>
      <c r="H25" s="29">
        <v>2500000</v>
      </c>
      <c r="I25" s="4">
        <f t="shared" si="0"/>
        <v>2500000</v>
      </c>
      <c r="J25" s="30"/>
      <c r="K25" s="46"/>
      <c r="L25" s="23"/>
    </row>
    <row r="26" spans="1:13" s="45" customFormat="1" ht="27" customHeight="1" x14ac:dyDescent="0.3">
      <c r="A26" s="139"/>
      <c r="B26" s="129"/>
      <c r="C26" s="130"/>
      <c r="D26" s="130"/>
      <c r="E26" s="96">
        <v>213</v>
      </c>
      <c r="F26" s="96" t="s">
        <v>52</v>
      </c>
      <c r="G26" s="20">
        <v>3174000</v>
      </c>
      <c r="H26" s="20">
        <v>2926500</v>
      </c>
      <c r="I26" s="4">
        <f t="shared" si="0"/>
        <v>-247500</v>
      </c>
      <c r="J26" s="21"/>
      <c r="K26" s="46"/>
      <c r="L26" s="23"/>
    </row>
    <row r="27" spans="1:13" s="45" customFormat="1" ht="27" customHeight="1" thickBot="1" x14ac:dyDescent="0.35">
      <c r="A27" s="186"/>
      <c r="B27" s="187"/>
      <c r="C27" s="188" t="s">
        <v>14</v>
      </c>
      <c r="D27" s="108"/>
      <c r="E27" s="108"/>
      <c r="F27" s="109"/>
      <c r="G27" s="31">
        <f>SUM(G24:G26)</f>
        <v>3174000</v>
      </c>
      <c r="H27" s="31">
        <f>SUM(H24:H26)</f>
        <v>5426500</v>
      </c>
      <c r="I27" s="32">
        <f t="shared" si="0"/>
        <v>2252500</v>
      </c>
      <c r="J27" s="33"/>
      <c r="K27" s="46"/>
      <c r="L27" s="23"/>
    </row>
    <row r="28" spans="1:13" s="45" customFormat="1" ht="25.5" customHeight="1" x14ac:dyDescent="0.3">
      <c r="A28" s="216" t="s">
        <v>101</v>
      </c>
      <c r="B28" s="169" t="s">
        <v>53</v>
      </c>
      <c r="C28" s="169">
        <v>31</v>
      </c>
      <c r="D28" s="169" t="s">
        <v>42</v>
      </c>
      <c r="E28" s="93">
        <v>311</v>
      </c>
      <c r="F28" s="93" t="s">
        <v>54</v>
      </c>
      <c r="G28" s="34">
        <v>9600000</v>
      </c>
      <c r="H28" s="34">
        <v>10884380</v>
      </c>
      <c r="I28" s="49">
        <f t="shared" si="0"/>
        <v>1284380</v>
      </c>
      <c r="J28" s="35"/>
      <c r="K28" s="46"/>
      <c r="L28" s="23"/>
    </row>
    <row r="29" spans="1:13" s="45" customFormat="1" ht="25.5" customHeight="1" x14ac:dyDescent="0.3">
      <c r="A29" s="181"/>
      <c r="B29" s="170"/>
      <c r="C29" s="170"/>
      <c r="D29" s="170"/>
      <c r="E29" s="90">
        <v>312</v>
      </c>
      <c r="F29" s="90" t="s">
        <v>55</v>
      </c>
      <c r="G29" s="24">
        <v>3600000</v>
      </c>
      <c r="H29" s="24">
        <v>839700</v>
      </c>
      <c r="I29" s="4">
        <f t="shared" si="0"/>
        <v>-2760300</v>
      </c>
      <c r="J29" s="25"/>
      <c r="K29" s="46"/>
      <c r="L29" s="23"/>
    </row>
    <row r="30" spans="1:13" s="45" customFormat="1" ht="25.5" customHeight="1" x14ac:dyDescent="0.3">
      <c r="A30" s="181"/>
      <c r="B30" s="170"/>
      <c r="C30" s="170"/>
      <c r="D30" s="170"/>
      <c r="E30" s="90">
        <v>313</v>
      </c>
      <c r="F30" s="90" t="s">
        <v>56</v>
      </c>
      <c r="G30" s="24"/>
      <c r="H30" s="24"/>
      <c r="I30" s="4">
        <f t="shared" si="0"/>
        <v>0</v>
      </c>
      <c r="J30" s="25"/>
      <c r="K30" s="46"/>
      <c r="L30" s="23"/>
    </row>
    <row r="31" spans="1:13" s="45" customFormat="1" ht="25.5" customHeight="1" x14ac:dyDescent="0.3">
      <c r="A31" s="181"/>
      <c r="B31" s="170"/>
      <c r="C31" s="170"/>
      <c r="D31" s="170"/>
      <c r="E31" s="90">
        <v>314</v>
      </c>
      <c r="F31" s="90" t="s">
        <v>57</v>
      </c>
      <c r="G31" s="24">
        <v>360000</v>
      </c>
      <c r="H31" s="24">
        <v>361430</v>
      </c>
      <c r="I31" s="4">
        <f t="shared" si="0"/>
        <v>1430</v>
      </c>
      <c r="J31" s="25"/>
      <c r="K31" s="46"/>
      <c r="L31" s="23"/>
    </row>
    <row r="32" spans="1:13" s="45" customFormat="1" ht="25.5" customHeight="1" x14ac:dyDescent="0.3">
      <c r="A32" s="181"/>
      <c r="B32" s="170"/>
      <c r="C32" s="170"/>
      <c r="D32" s="170"/>
      <c r="E32" s="90">
        <v>315</v>
      </c>
      <c r="F32" s="90" t="s">
        <v>58</v>
      </c>
      <c r="G32" s="24">
        <v>0</v>
      </c>
      <c r="H32" s="24"/>
      <c r="I32" s="4">
        <f t="shared" si="0"/>
        <v>0</v>
      </c>
      <c r="J32" s="25"/>
      <c r="K32" s="46"/>
      <c r="L32" s="23"/>
    </row>
    <row r="33" spans="1:12" s="45" customFormat="1" ht="25.5" customHeight="1" x14ac:dyDescent="0.3">
      <c r="A33" s="181"/>
      <c r="B33" s="170"/>
      <c r="C33" s="170"/>
      <c r="D33" s="170"/>
      <c r="E33" s="90">
        <v>318</v>
      </c>
      <c r="F33" s="90" t="s">
        <v>59</v>
      </c>
      <c r="G33" s="24">
        <v>2160000</v>
      </c>
      <c r="H33" s="24">
        <v>2714456</v>
      </c>
      <c r="I33" s="4">
        <f t="shared" si="0"/>
        <v>554456</v>
      </c>
      <c r="J33" s="25"/>
      <c r="K33" s="46"/>
      <c r="L33" s="23"/>
    </row>
    <row r="34" spans="1:12" s="45" customFormat="1" ht="25.5" customHeight="1" x14ac:dyDescent="0.3">
      <c r="A34" s="181"/>
      <c r="B34" s="170"/>
      <c r="C34" s="133"/>
      <c r="D34" s="173"/>
      <c r="E34" s="90">
        <v>319</v>
      </c>
      <c r="F34" s="90" t="s">
        <v>60</v>
      </c>
      <c r="G34" s="24"/>
      <c r="H34" s="24"/>
      <c r="I34" s="4">
        <f t="shared" si="0"/>
        <v>0</v>
      </c>
      <c r="J34" s="25"/>
      <c r="K34" s="46"/>
      <c r="L34" s="23"/>
    </row>
    <row r="35" spans="1:12" s="45" customFormat="1" ht="25.5" customHeight="1" x14ac:dyDescent="0.3">
      <c r="A35" s="181"/>
      <c r="B35" s="170"/>
      <c r="C35" s="217">
        <v>32</v>
      </c>
      <c r="D35" s="219" t="s">
        <v>122</v>
      </c>
      <c r="E35" s="94">
        <v>332</v>
      </c>
      <c r="F35" s="95" t="s">
        <v>117</v>
      </c>
      <c r="G35" s="24">
        <v>2400000</v>
      </c>
      <c r="H35" s="24">
        <v>5675790</v>
      </c>
      <c r="I35" s="4">
        <f t="shared" si="0"/>
        <v>3275790</v>
      </c>
      <c r="J35" s="25"/>
      <c r="K35" s="46"/>
      <c r="L35" s="23"/>
    </row>
    <row r="36" spans="1:12" s="45" customFormat="1" ht="25.5" customHeight="1" x14ac:dyDescent="0.3">
      <c r="A36" s="181"/>
      <c r="B36" s="170"/>
      <c r="C36" s="218"/>
      <c r="D36" s="220"/>
      <c r="E36" s="94">
        <v>335</v>
      </c>
      <c r="F36" s="95" t="s">
        <v>118</v>
      </c>
      <c r="G36" s="24"/>
      <c r="H36" s="24"/>
      <c r="I36" s="4">
        <f t="shared" si="0"/>
        <v>0</v>
      </c>
      <c r="J36" s="25"/>
      <c r="K36" s="46"/>
      <c r="L36" s="23"/>
    </row>
    <row r="37" spans="1:12" s="45" customFormat="1" ht="25.5" customHeight="1" x14ac:dyDescent="0.3">
      <c r="A37" s="181"/>
      <c r="B37" s="170"/>
      <c r="C37" s="217"/>
      <c r="D37" s="144" t="s">
        <v>119</v>
      </c>
      <c r="E37" s="94">
        <v>336</v>
      </c>
      <c r="F37" s="95" t="s">
        <v>104</v>
      </c>
      <c r="G37" s="24"/>
      <c r="H37" s="24"/>
      <c r="I37" s="4">
        <f t="shared" si="0"/>
        <v>0</v>
      </c>
      <c r="J37" s="25"/>
      <c r="K37" s="46"/>
      <c r="L37" s="23"/>
    </row>
    <row r="38" spans="1:12" s="45" customFormat="1" ht="25.5" customHeight="1" x14ac:dyDescent="0.3">
      <c r="A38" s="181"/>
      <c r="B38" s="170"/>
      <c r="C38" s="221"/>
      <c r="D38" s="223"/>
      <c r="E38" s="94">
        <v>337</v>
      </c>
      <c r="F38" s="95" t="s">
        <v>120</v>
      </c>
      <c r="G38" s="24"/>
      <c r="H38" s="24"/>
      <c r="I38" s="4">
        <f t="shared" si="0"/>
        <v>0</v>
      </c>
      <c r="J38" s="25"/>
      <c r="K38" s="46"/>
      <c r="L38" s="23"/>
    </row>
    <row r="39" spans="1:12" s="45" customFormat="1" ht="25.5" customHeight="1" x14ac:dyDescent="0.3">
      <c r="A39" s="181"/>
      <c r="B39" s="170"/>
      <c r="C39" s="222"/>
      <c r="D39" s="224"/>
      <c r="E39" s="94">
        <v>338</v>
      </c>
      <c r="F39" s="95" t="s">
        <v>121</v>
      </c>
      <c r="G39" s="24"/>
      <c r="H39" s="24"/>
      <c r="I39" s="4">
        <f t="shared" si="0"/>
        <v>0</v>
      </c>
      <c r="J39" s="25"/>
      <c r="K39" s="46"/>
      <c r="L39" s="23"/>
    </row>
    <row r="40" spans="1:12" s="45" customFormat="1" ht="25.5" customHeight="1" x14ac:dyDescent="0.3">
      <c r="A40" s="182"/>
      <c r="B40" s="133"/>
      <c r="C40" s="213" t="s">
        <v>14</v>
      </c>
      <c r="D40" s="214"/>
      <c r="E40" s="214"/>
      <c r="F40" s="215"/>
      <c r="G40" s="24">
        <f>SUM(G28:G39)</f>
        <v>18120000</v>
      </c>
      <c r="H40" s="24">
        <f>SUM(H28:H39)</f>
        <v>20475756</v>
      </c>
      <c r="I40" s="4">
        <f t="shared" si="0"/>
        <v>2355756</v>
      </c>
      <c r="J40" s="25"/>
      <c r="K40" s="46"/>
      <c r="L40" s="23"/>
    </row>
    <row r="41" spans="1:12" s="45" customFormat="1" ht="25.5" customHeight="1" x14ac:dyDescent="0.3">
      <c r="A41" s="180" t="s">
        <v>105</v>
      </c>
      <c r="B41" s="183" t="s">
        <v>61</v>
      </c>
      <c r="C41" s="98">
        <v>41</v>
      </c>
      <c r="D41" s="98" t="s">
        <v>61</v>
      </c>
      <c r="E41" s="90">
        <v>411</v>
      </c>
      <c r="F41" s="90" t="s">
        <v>106</v>
      </c>
      <c r="G41" s="24">
        <v>3600000</v>
      </c>
      <c r="H41" s="24">
        <v>1714997</v>
      </c>
      <c r="I41" s="4">
        <f t="shared" si="0"/>
        <v>-1885003</v>
      </c>
      <c r="J41" s="25"/>
      <c r="K41" s="46"/>
      <c r="L41" s="23"/>
    </row>
    <row r="42" spans="1:12" s="45" customFormat="1" ht="25.5" customHeight="1" x14ac:dyDescent="0.3">
      <c r="A42" s="182"/>
      <c r="B42" s="185"/>
      <c r="C42" s="122" t="s">
        <v>14</v>
      </c>
      <c r="D42" s="131"/>
      <c r="E42" s="131"/>
      <c r="F42" s="132"/>
      <c r="G42" s="24">
        <f>SUM(G41:G41)</f>
        <v>3600000</v>
      </c>
      <c r="H42" s="24">
        <f>SUM(H41:H41)</f>
        <v>1714997</v>
      </c>
      <c r="I42" s="4">
        <f t="shared" si="0"/>
        <v>-1885003</v>
      </c>
      <c r="J42" s="25"/>
      <c r="K42" s="46"/>
      <c r="L42" s="23"/>
    </row>
    <row r="43" spans="1:12" s="45" customFormat="1" ht="25.5" customHeight="1" x14ac:dyDescent="0.3">
      <c r="A43" s="136">
        <v>5</v>
      </c>
      <c r="B43" s="128" t="s">
        <v>107</v>
      </c>
      <c r="C43" s="59">
        <v>51</v>
      </c>
      <c r="D43" s="59" t="s">
        <v>107</v>
      </c>
      <c r="E43" s="59">
        <v>511</v>
      </c>
      <c r="F43" s="59" t="s">
        <v>107</v>
      </c>
      <c r="G43" s="24"/>
      <c r="H43" s="24"/>
      <c r="I43" s="4">
        <f t="shared" si="0"/>
        <v>0</v>
      </c>
      <c r="J43" s="25"/>
      <c r="K43" s="46"/>
      <c r="L43" s="23"/>
    </row>
    <row r="44" spans="1:12" s="45" customFormat="1" ht="25.5" customHeight="1" x14ac:dyDescent="0.3">
      <c r="A44" s="127"/>
      <c r="B44" s="130"/>
      <c r="C44" s="122" t="s">
        <v>14</v>
      </c>
      <c r="D44" s="123"/>
      <c r="E44" s="123"/>
      <c r="F44" s="124"/>
      <c r="G44" s="24">
        <f>G43</f>
        <v>0</v>
      </c>
      <c r="H44" s="24">
        <f>H43</f>
        <v>0</v>
      </c>
      <c r="I44" s="4">
        <f t="shared" si="0"/>
        <v>0</v>
      </c>
      <c r="J44" s="25"/>
      <c r="K44" s="46"/>
      <c r="L44" s="23"/>
    </row>
    <row r="45" spans="1:12" s="45" customFormat="1" ht="25.5" customHeight="1" x14ac:dyDescent="0.3">
      <c r="A45" s="136" t="s">
        <v>108</v>
      </c>
      <c r="B45" s="128" t="s">
        <v>62</v>
      </c>
      <c r="C45" s="128">
        <v>61</v>
      </c>
      <c r="D45" s="128" t="s">
        <v>112</v>
      </c>
      <c r="E45" s="59">
        <v>611</v>
      </c>
      <c r="F45" s="59" t="s">
        <v>63</v>
      </c>
      <c r="G45" s="24"/>
      <c r="H45" s="24"/>
      <c r="I45" s="4">
        <f t="shared" si="0"/>
        <v>0</v>
      </c>
      <c r="J45" s="25"/>
      <c r="K45" s="46"/>
      <c r="L45" s="23"/>
    </row>
    <row r="46" spans="1:12" s="45" customFormat="1" ht="25.5" customHeight="1" x14ac:dyDescent="0.3">
      <c r="A46" s="126"/>
      <c r="B46" s="129"/>
      <c r="C46" s="130"/>
      <c r="D46" s="130"/>
      <c r="E46" s="59">
        <v>612</v>
      </c>
      <c r="F46" s="59" t="s">
        <v>64</v>
      </c>
      <c r="G46" s="24"/>
      <c r="H46" s="24"/>
      <c r="I46" s="4">
        <f t="shared" si="0"/>
        <v>0</v>
      </c>
      <c r="J46" s="25"/>
      <c r="K46" s="46"/>
      <c r="L46" s="23"/>
    </row>
    <row r="47" spans="1:12" s="45" customFormat="1" ht="25.5" customHeight="1" x14ac:dyDescent="0.3">
      <c r="A47" s="127"/>
      <c r="B47" s="130"/>
      <c r="C47" s="122" t="s">
        <v>14</v>
      </c>
      <c r="D47" s="123"/>
      <c r="E47" s="123"/>
      <c r="F47" s="124"/>
      <c r="G47" s="24">
        <f>SUM(G45:G46)</f>
        <v>0</v>
      </c>
      <c r="H47" s="24">
        <f>SUM(H45:H46)</f>
        <v>0</v>
      </c>
      <c r="I47" s="4">
        <f t="shared" si="0"/>
        <v>0</v>
      </c>
      <c r="J47" s="25"/>
      <c r="K47" s="46"/>
      <c r="L47" s="23"/>
    </row>
    <row r="48" spans="1:12" s="45" customFormat="1" ht="25.5" customHeight="1" x14ac:dyDescent="0.3">
      <c r="A48" s="136" t="s">
        <v>113</v>
      </c>
      <c r="B48" s="128" t="s">
        <v>65</v>
      </c>
      <c r="C48" s="59">
        <v>71</v>
      </c>
      <c r="D48" s="59" t="s">
        <v>65</v>
      </c>
      <c r="E48" s="59">
        <v>711</v>
      </c>
      <c r="F48" s="59" t="s">
        <v>65</v>
      </c>
      <c r="G48" s="24">
        <v>500000</v>
      </c>
      <c r="H48" s="24">
        <v>7000220</v>
      </c>
      <c r="I48" s="4">
        <f t="shared" si="0"/>
        <v>6500220</v>
      </c>
      <c r="J48" s="25"/>
      <c r="K48" s="46"/>
      <c r="L48" s="23"/>
    </row>
    <row r="49" spans="1:12" s="45" customFormat="1" ht="25.5" customHeight="1" x14ac:dyDescent="0.3">
      <c r="A49" s="127"/>
      <c r="B49" s="130"/>
      <c r="C49" s="122" t="s">
        <v>14</v>
      </c>
      <c r="D49" s="123"/>
      <c r="E49" s="123"/>
      <c r="F49" s="124"/>
      <c r="G49" s="24">
        <f>G48</f>
        <v>500000</v>
      </c>
      <c r="H49" s="24">
        <f>H48</f>
        <v>7000220</v>
      </c>
      <c r="I49" s="4">
        <f t="shared" si="0"/>
        <v>6500220</v>
      </c>
      <c r="J49" s="25"/>
      <c r="K49" s="46"/>
      <c r="L49" s="23"/>
    </row>
    <row r="50" spans="1:12" ht="25.5" customHeight="1" x14ac:dyDescent="0.3">
      <c r="A50" s="136" t="s">
        <v>109</v>
      </c>
      <c r="B50" s="128" t="s">
        <v>66</v>
      </c>
      <c r="C50" s="59">
        <v>81</v>
      </c>
      <c r="D50" s="59" t="s">
        <v>66</v>
      </c>
      <c r="E50" s="59">
        <v>811</v>
      </c>
      <c r="F50" s="59" t="s">
        <v>66</v>
      </c>
      <c r="G50" s="24">
        <v>57116</v>
      </c>
      <c r="H50" s="24">
        <v>860080</v>
      </c>
      <c r="I50" s="4">
        <f t="shared" si="0"/>
        <v>802964</v>
      </c>
      <c r="J50" s="25"/>
    </row>
    <row r="51" spans="1:12" ht="25.5" customHeight="1" x14ac:dyDescent="0.3">
      <c r="A51" s="127"/>
      <c r="B51" s="130"/>
      <c r="C51" s="122" t="s">
        <v>14</v>
      </c>
      <c r="D51" s="123"/>
      <c r="E51" s="123"/>
      <c r="F51" s="124"/>
      <c r="G51" s="24">
        <f>G50</f>
        <v>57116</v>
      </c>
      <c r="H51" s="24">
        <f>H50</f>
        <v>860080</v>
      </c>
      <c r="I51" s="4">
        <f>H51-G51</f>
        <v>802964</v>
      </c>
      <c r="J51" s="25"/>
    </row>
    <row r="52" spans="1:12" ht="26.25" customHeight="1" thickBot="1" x14ac:dyDescent="0.35">
      <c r="A52" s="107" t="s">
        <v>67</v>
      </c>
      <c r="B52" s="108"/>
      <c r="C52" s="108"/>
      <c r="D52" s="108"/>
      <c r="E52" s="108"/>
      <c r="F52" s="109"/>
      <c r="G52" s="31">
        <f>G23+G27+G40+G42+G44+G47+G49+G51</f>
        <v>293420047</v>
      </c>
      <c r="H52" s="31">
        <f>H23+H27+H40+H42+H44+H47+H49+H51</f>
        <v>315559457</v>
      </c>
      <c r="I52" s="32">
        <f>I51+I49+I47+I42+I40+I27+I23+I44</f>
        <v>22139410</v>
      </c>
      <c r="J52" s="33"/>
    </row>
    <row r="53" spans="1:12" x14ac:dyDescent="0.3">
      <c r="H53" s="38">
        <f>H52-'안심종합세입(추경-재가)'!H28</f>
        <v>0</v>
      </c>
    </row>
  </sheetData>
  <mergeCells count="55">
    <mergeCell ref="A1:J1"/>
    <mergeCell ref="A2:B2"/>
    <mergeCell ref="F2:J2"/>
    <mergeCell ref="A3:F3"/>
    <mergeCell ref="G3:G4"/>
    <mergeCell ref="H3:H4"/>
    <mergeCell ref="I3:I4"/>
    <mergeCell ref="J3:J4"/>
    <mergeCell ref="A4:B4"/>
    <mergeCell ref="C4:D4"/>
    <mergeCell ref="E4:F4"/>
    <mergeCell ref="A5:A23"/>
    <mergeCell ref="B5:B23"/>
    <mergeCell ref="C5:C11"/>
    <mergeCell ref="D5:D11"/>
    <mergeCell ref="E11:F11"/>
    <mergeCell ref="C12:C15"/>
    <mergeCell ref="D12:D15"/>
    <mergeCell ref="E15:F15"/>
    <mergeCell ref="C16:C22"/>
    <mergeCell ref="D16:D22"/>
    <mergeCell ref="E22:F22"/>
    <mergeCell ref="C23:F23"/>
    <mergeCell ref="A24:A27"/>
    <mergeCell ref="B24:B27"/>
    <mergeCell ref="C24:C26"/>
    <mergeCell ref="D24:D26"/>
    <mergeCell ref="C27:F27"/>
    <mergeCell ref="C40:F40"/>
    <mergeCell ref="A41:A42"/>
    <mergeCell ref="B41:B42"/>
    <mergeCell ref="C42:F42"/>
    <mergeCell ref="A28:A40"/>
    <mergeCell ref="B28:B40"/>
    <mergeCell ref="C28:C34"/>
    <mergeCell ref="D28:D34"/>
    <mergeCell ref="C35:C36"/>
    <mergeCell ref="D35:D36"/>
    <mergeCell ref="C37:C39"/>
    <mergeCell ref="D37:D39"/>
    <mergeCell ref="A43:A44"/>
    <mergeCell ref="B43:B44"/>
    <mergeCell ref="C44:F44"/>
    <mergeCell ref="A45:A47"/>
    <mergeCell ref="B45:B47"/>
    <mergeCell ref="C45:C46"/>
    <mergeCell ref="D45:D46"/>
    <mergeCell ref="C47:F47"/>
    <mergeCell ref="A52:F52"/>
    <mergeCell ref="A48:A49"/>
    <mergeCell ref="B48:B49"/>
    <mergeCell ref="C49:F49"/>
    <mergeCell ref="A50:A51"/>
    <mergeCell ref="B50:B51"/>
    <mergeCell ref="C51:F51"/>
  </mergeCells>
  <phoneticPr fontId="2" type="noConversion"/>
  <printOptions horizontalCentered="1"/>
  <pageMargins left="0.19685039370078741" right="0.19685039370078741" top="0.6692913385826772" bottom="0.35433070866141736" header="0.31496062992125984" footer="0.31496062992125984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4</vt:i4>
      </vt:variant>
      <vt:variant>
        <vt:lpstr>이름이 지정된 범위</vt:lpstr>
      </vt:variant>
      <vt:variant>
        <vt:i4>5</vt:i4>
      </vt:variant>
    </vt:vector>
  </HeadingPairs>
  <TitlesOfParts>
    <vt:vector size="9" baseType="lpstr">
      <vt:lpstr>안심종합세입(추경-시설)</vt:lpstr>
      <vt:lpstr>안심종합세출(추경-시설)</vt:lpstr>
      <vt:lpstr>안심종합세입(추경-재가)</vt:lpstr>
      <vt:lpstr>안심종합세출(추경-재가)</vt:lpstr>
      <vt:lpstr>'안심종합세입(추경-시설)'!Print_Area</vt:lpstr>
      <vt:lpstr>'안심종합세출(추경-시설)'!Print_Area</vt:lpstr>
      <vt:lpstr>'안심종합세출(추경-재가)'!Print_Area</vt:lpstr>
      <vt:lpstr>'안심종합세출(추경-시설)'!Print_Titles</vt:lpstr>
      <vt:lpstr>'안심종합세출(추경-재가)'!Print_Titles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user03</dc:creator>
  <cp:lastModifiedBy>user</cp:lastModifiedBy>
  <cp:lastPrinted>2016-12-20T07:23:31Z</cp:lastPrinted>
  <dcterms:created xsi:type="dcterms:W3CDTF">2014-12-17T01:43:01Z</dcterms:created>
  <dcterms:modified xsi:type="dcterms:W3CDTF">2017-11-29T02:11:38Z</dcterms:modified>
</cp:coreProperties>
</file>