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안심\법인\이사회\20181205이사회\"/>
    </mc:Choice>
  </mc:AlternateContent>
  <bookViews>
    <workbookView xWindow="11475" yWindow="360" windowWidth="15165" windowHeight="12225" tabRatio="769" activeTab="3"/>
  </bookViews>
  <sheets>
    <sheet name="시설(세입)" sheetId="1" r:id="rId1"/>
    <sheet name="시설(세출)" sheetId="2" r:id="rId2"/>
    <sheet name="재가(세입)" sheetId="10" r:id="rId3"/>
    <sheet name="재가(세출)" sheetId="11" r:id="rId4"/>
  </sheets>
  <definedNames>
    <definedName name="_xlnm.Print_Area" localSheetId="0">'시설(세입)'!$A$1:$W$39</definedName>
    <definedName name="_xlnm.Print_Area" localSheetId="1">'시설(세출)'!$A$1:$W$69</definedName>
    <definedName name="_xlnm.Print_Area" localSheetId="2">'재가(세입)'!$A$1:$W$34</definedName>
    <definedName name="_xlnm.Print_Area" localSheetId="3">'재가(세출)'!$A$1:$W$72</definedName>
    <definedName name="_xlnm.Print_Titles" localSheetId="1">'시설(세출)'!$1:$4</definedName>
    <definedName name="_xlnm.Print_Titles" localSheetId="3">'재가(세출)'!$1:$4</definedName>
  </definedNames>
  <calcPr calcId="152511"/>
</workbook>
</file>

<file path=xl/calcChain.xml><?xml version="1.0" encoding="utf-8"?>
<calcChain xmlns="http://schemas.openxmlformats.org/spreadsheetml/2006/main">
  <c r="G64" i="2" l="1"/>
  <c r="G29" i="1"/>
  <c r="G67" i="11"/>
  <c r="G25" i="10"/>
  <c r="V5" i="2" l="1"/>
  <c r="W46" i="2" l="1"/>
  <c r="G46" i="2" s="1"/>
  <c r="W17" i="11"/>
  <c r="W16" i="11"/>
  <c r="W15" i="11"/>
  <c r="W14" i="11"/>
  <c r="W44" i="2"/>
  <c r="W11" i="1"/>
  <c r="W21" i="1"/>
  <c r="W8" i="1"/>
  <c r="W7" i="1"/>
  <c r="W6" i="1"/>
  <c r="H24" i="1"/>
  <c r="W24" i="1" s="1"/>
  <c r="W23" i="1"/>
  <c r="W22" i="1"/>
  <c r="W37" i="2"/>
  <c r="V27" i="2"/>
  <c r="V26" i="2"/>
  <c r="W17" i="2"/>
  <c r="W14" i="2"/>
  <c r="V31" i="11"/>
  <c r="V29" i="11"/>
  <c r="V28" i="11"/>
  <c r="V27" i="11"/>
  <c r="V26" i="11"/>
  <c r="V25" i="11"/>
  <c r="V24" i="11"/>
  <c r="V23" i="11"/>
  <c r="V22" i="11"/>
  <c r="W20" i="11"/>
  <c r="W19" i="11"/>
  <c r="W32" i="10"/>
  <c r="W31" i="10"/>
  <c r="G31" i="10" s="1"/>
  <c r="W6" i="10"/>
  <c r="G22" i="11" l="1"/>
  <c r="G27" i="11"/>
  <c r="V29" i="2"/>
  <c r="W65" i="2" l="1"/>
  <c r="G65" i="2" s="1"/>
  <c r="W25" i="1" l="1"/>
  <c r="G20" i="1" s="1"/>
  <c r="G26" i="1" s="1"/>
  <c r="N10" i="10"/>
  <c r="W10" i="10" s="1"/>
  <c r="G9" i="10" s="1"/>
  <c r="V32" i="11"/>
  <c r="V33" i="11"/>
  <c r="V34" i="11"/>
  <c r="V35" i="11"/>
  <c r="W36" i="11"/>
  <c r="W21" i="10"/>
  <c r="W20" i="10"/>
  <c r="N17" i="10" l="1"/>
  <c r="N18" i="10" l="1"/>
  <c r="V52" i="11"/>
  <c r="G52" i="11" s="1"/>
  <c r="W36" i="1"/>
  <c r="W58" i="2"/>
  <c r="W57" i="2"/>
  <c r="W56" i="2"/>
  <c r="W55" i="2"/>
  <c r="W54" i="2"/>
  <c r="W53" i="2"/>
  <c r="W52" i="2"/>
  <c r="W51" i="2"/>
  <c r="W60" i="11"/>
  <c r="W59" i="11"/>
  <c r="W61" i="11"/>
  <c r="W53" i="11"/>
  <c r="W41" i="11"/>
  <c r="G40" i="11" s="1"/>
  <c r="H9" i="1"/>
  <c r="W9" i="1" s="1"/>
  <c r="G5" i="1" s="1"/>
  <c r="G51" i="2" l="1"/>
  <c r="N19" i="10"/>
  <c r="X5" i="2" l="1"/>
  <c r="W60" i="2"/>
  <c r="G60" i="2" s="1"/>
  <c r="X6" i="2" l="1"/>
  <c r="T13" i="1"/>
  <c r="W13" i="1" s="1"/>
  <c r="T14" i="1" l="1"/>
  <c r="J18" i="2"/>
  <c r="W18" i="2" s="1"/>
  <c r="W54" i="11"/>
  <c r="G36" i="11"/>
  <c r="W58" i="11"/>
  <c r="W57" i="11"/>
  <c r="W56" i="11"/>
  <c r="W55" i="11"/>
  <c r="G26" i="11"/>
  <c r="G10" i="1"/>
  <c r="G12" i="1" s="1"/>
  <c r="V6" i="2"/>
  <c r="G6" i="2" s="1"/>
  <c r="W16" i="1"/>
  <c r="W42" i="2"/>
  <c r="V25" i="2"/>
  <c r="W19" i="2"/>
  <c r="W14" i="1" l="1"/>
  <c r="G13" i="1" s="1"/>
  <c r="G17" i="1" s="1"/>
  <c r="T15" i="1"/>
  <c r="W15" i="1" s="1"/>
  <c r="G53" i="11"/>
  <c r="W16" i="2"/>
  <c r="V50" i="2"/>
  <c r="G50" i="2" s="1"/>
  <c r="G37" i="2"/>
  <c r="H7" i="10" l="1"/>
  <c r="W7" i="10" s="1"/>
  <c r="W35" i="1"/>
  <c r="W37" i="1"/>
  <c r="G5" i="10" l="1"/>
  <c r="G35" i="1"/>
  <c r="H8" i="10"/>
  <c r="W8" i="10" s="1"/>
  <c r="G71" i="11"/>
  <c r="G26" i="2"/>
  <c r="W15" i="2"/>
  <c r="W21" i="2"/>
  <c r="W20" i="2"/>
  <c r="G14" i="2" l="1"/>
  <c r="G11" i="10"/>
  <c r="G68" i="11" l="1"/>
  <c r="G69" i="11" s="1"/>
  <c r="G63" i="11"/>
  <c r="G64" i="11" s="1"/>
  <c r="G68" i="2"/>
  <c r="W43" i="11"/>
  <c r="G35" i="11"/>
  <c r="H17" i="10"/>
  <c r="W17" i="10" s="1"/>
  <c r="W51" i="11"/>
  <c r="G51" i="11" s="1"/>
  <c r="W49" i="11"/>
  <c r="G49" i="11" s="1"/>
  <c r="W47" i="11"/>
  <c r="G47" i="11" s="1"/>
  <c r="W46" i="11"/>
  <c r="G46" i="11" s="1"/>
  <c r="W44" i="11"/>
  <c r="W42" i="11"/>
  <c r="G42" i="11" s="1"/>
  <c r="G34" i="11"/>
  <c r="G33" i="11"/>
  <c r="G32" i="11"/>
  <c r="G31" i="11"/>
  <c r="W30" i="10"/>
  <c r="G30" i="10" s="1"/>
  <c r="G33" i="10" s="1"/>
  <c r="G29" i="10"/>
  <c r="G27" i="10"/>
  <c r="G14" i="10"/>
  <c r="G15" i="10" s="1"/>
  <c r="V24" i="2"/>
  <c r="V23" i="2"/>
  <c r="V28" i="2"/>
  <c r="V30" i="2"/>
  <c r="G66" i="2"/>
  <c r="G33" i="1"/>
  <c r="G31" i="1"/>
  <c r="V32" i="2"/>
  <c r="G32" i="2" s="1"/>
  <c r="W47" i="2"/>
  <c r="G47" i="2" s="1"/>
  <c r="W45" i="2"/>
  <c r="G45" i="2" s="1"/>
  <c r="W34" i="1"/>
  <c r="G34" i="1" s="1"/>
  <c r="W49" i="2"/>
  <c r="G49" i="2" s="1"/>
  <c r="G61" i="2"/>
  <c r="G44" i="2"/>
  <c r="V35" i="2"/>
  <c r="G35" i="2" s="1"/>
  <c r="V34" i="2"/>
  <c r="G34" i="2" s="1"/>
  <c r="V33" i="2"/>
  <c r="G33" i="2" s="1"/>
  <c r="G18" i="1"/>
  <c r="G19" i="1"/>
  <c r="G13" i="10"/>
  <c r="G37" i="11" l="1"/>
  <c r="G38" i="2"/>
  <c r="G27" i="2"/>
  <c r="K9" i="2"/>
  <c r="W9" i="2" s="1"/>
  <c r="G23" i="2"/>
  <c r="K9" i="11"/>
  <c r="G62" i="11"/>
  <c r="H18" i="10"/>
  <c r="W18" i="10" s="1"/>
  <c r="G45" i="11"/>
  <c r="G59" i="2"/>
  <c r="G42" i="2"/>
  <c r="G43" i="2" s="1"/>
  <c r="G38" i="1"/>
  <c r="G39" i="1" s="1"/>
  <c r="J18" i="11"/>
  <c r="W18" i="11" s="1"/>
  <c r="G16" i="10" l="1"/>
  <c r="G31" i="2"/>
  <c r="G14" i="11"/>
  <c r="K10" i="11"/>
  <c r="W9" i="11"/>
  <c r="G30" i="11"/>
  <c r="H19" i="10"/>
  <c r="W19" i="10" s="1"/>
  <c r="K10" i="2"/>
  <c r="W10" i="2" s="1"/>
  <c r="K12" i="11" l="1"/>
  <c r="W10" i="11"/>
  <c r="K12" i="2"/>
  <c r="W12" i="2" s="1"/>
  <c r="K13" i="11" l="1"/>
  <c r="W13" i="11" s="1"/>
  <c r="W12" i="11"/>
  <c r="K11" i="11"/>
  <c r="W11" i="11" s="1"/>
  <c r="G22" i="10"/>
  <c r="G34" i="10" s="1"/>
  <c r="K11" i="2"/>
  <c r="W11" i="2" s="1"/>
  <c r="K13" i="2"/>
  <c r="W13" i="2" s="1"/>
  <c r="G9" i="2" l="1"/>
  <c r="G22" i="2" s="1"/>
  <c r="G39" i="2" s="1"/>
  <c r="G69" i="2" s="1"/>
  <c r="G9" i="11"/>
  <c r="G21" i="11" s="1"/>
  <c r="G38" i="11" s="1"/>
  <c r="G72" i="11" s="1"/>
  <c r="G73" i="11" l="1"/>
  <c r="G40" i="1"/>
  <c r="G70" i="2"/>
  <c r="G35" i="10" l="1"/>
</calcChain>
</file>

<file path=xl/sharedStrings.xml><?xml version="1.0" encoding="utf-8"?>
<sst xmlns="http://schemas.openxmlformats.org/spreadsheetml/2006/main" count="921" uniqueCount="220">
  <si>
    <t xml:space="preserve">◆ 세입                                                                                                      </t>
    <phoneticPr fontId="4" type="noConversion"/>
  </si>
  <si>
    <t xml:space="preserve">  (단위:원)</t>
    <phoneticPr fontId="4" type="noConversion"/>
  </si>
  <si>
    <t>과목</t>
  </si>
  <si>
    <t>예산액</t>
    <phoneticPr fontId="4" type="noConversion"/>
  </si>
  <si>
    <t>산출근거</t>
    <phoneticPr fontId="4" type="noConversion"/>
  </si>
  <si>
    <t>관</t>
  </si>
  <si>
    <t>항</t>
  </si>
  <si>
    <t>목</t>
  </si>
  <si>
    <t>01</t>
    <phoneticPr fontId="4" type="noConversion"/>
  </si>
  <si>
    <t>입소자
부담금수입</t>
    <phoneticPr fontId="4" type="noConversion"/>
  </si>
  <si>
    <t>입소비용수입</t>
  </si>
  <si>
    <t>본인부담비용수입</t>
    <phoneticPr fontId="4" type="noConversion"/>
  </si>
  <si>
    <t>×</t>
    <phoneticPr fontId="4" type="noConversion"/>
  </si>
  <si>
    <t>%</t>
    <phoneticPr fontId="4" type="noConversion"/>
  </si>
  <si>
    <t>명</t>
    <phoneticPr fontId="4" type="noConversion"/>
  </si>
  <si>
    <t>=</t>
    <phoneticPr fontId="4" type="noConversion"/>
  </si>
  <si>
    <t>월</t>
    <phoneticPr fontId="4" type="noConversion"/>
  </si>
  <si>
    <t>식대비용수입</t>
    <phoneticPr fontId="4" type="noConversion"/>
  </si>
  <si>
    <t xml:space="preserve"> - 입소보호 </t>
    <phoneticPr fontId="4" type="noConversion"/>
  </si>
  <si>
    <t>합계</t>
  </si>
  <si>
    <t>04</t>
    <phoneticPr fontId="4" type="noConversion"/>
  </si>
  <si>
    <t>보조금수입</t>
  </si>
  <si>
    <t>경상보조금수입</t>
    <phoneticPr fontId="4" type="noConversion"/>
  </si>
  <si>
    <t>05</t>
    <phoneticPr fontId="4" type="noConversion"/>
  </si>
  <si>
    <t>후원금수입</t>
  </si>
  <si>
    <t>비지정후원금</t>
  </si>
  <si>
    <t>06</t>
    <phoneticPr fontId="4" type="noConversion"/>
  </si>
  <si>
    <t>요양급여수입</t>
  </si>
  <si>
    <t>장기요양급여수입</t>
  </si>
  <si>
    <t>08</t>
    <phoneticPr fontId="4" type="noConversion"/>
  </si>
  <si>
    <t>전입금</t>
  </si>
  <si>
    <t>법인전입금</t>
    <phoneticPr fontId="4" type="noConversion"/>
  </si>
  <si>
    <t>09</t>
    <phoneticPr fontId="4" type="noConversion"/>
  </si>
  <si>
    <t>이월금</t>
  </si>
  <si>
    <t>전년도이월금</t>
  </si>
  <si>
    <t>잡수익</t>
  </si>
  <si>
    <t>기타예금이자수입</t>
  </si>
  <si>
    <t>=</t>
    <phoneticPr fontId="4" type="noConversion"/>
  </si>
  <si>
    <t>기타잡수입</t>
    <phoneticPr fontId="4" type="noConversion"/>
  </si>
  <si>
    <t>세입총액</t>
  </si>
  <si>
    <t>◆ 세출</t>
    <phoneticPr fontId="4" type="noConversion"/>
  </si>
  <si>
    <t>개월</t>
    <phoneticPr fontId="4" type="noConversion"/>
  </si>
  <si>
    <t>제수당</t>
    <phoneticPr fontId="4" type="noConversion"/>
  </si>
  <si>
    <t>일용잡금</t>
  </si>
  <si>
    <t>퇴직금및퇴직적립금</t>
    <phoneticPr fontId="4" type="noConversion"/>
  </si>
  <si>
    <r>
      <t xml:space="preserve"> - 월급여</t>
    </r>
    <r>
      <rPr>
        <sz val="8"/>
        <color indexed="8"/>
        <rFont val="굴림"/>
        <family val="3"/>
        <charset val="129"/>
      </rPr>
      <t xml:space="preserve"> 해당분</t>
    </r>
    <phoneticPr fontId="4" type="noConversion"/>
  </si>
  <si>
    <t>사회보험부담비용</t>
    <phoneticPr fontId="4" type="noConversion"/>
  </si>
  <si>
    <r>
      <t xml:space="preserve"> </t>
    </r>
    <r>
      <rPr>
        <sz val="8"/>
        <color indexed="8"/>
        <rFont val="굴림"/>
        <family val="3"/>
        <charset val="129"/>
      </rPr>
      <t>- 국민연금</t>
    </r>
    <phoneticPr fontId="4" type="noConversion"/>
  </si>
  <si>
    <r>
      <t xml:space="preserve"> </t>
    </r>
    <r>
      <rPr>
        <sz val="8"/>
        <color indexed="8"/>
        <rFont val="굴림"/>
        <family val="3"/>
        <charset val="129"/>
      </rPr>
      <t>- 건강보험</t>
    </r>
    <phoneticPr fontId="4" type="noConversion"/>
  </si>
  <si>
    <r>
      <t xml:space="preserve"> </t>
    </r>
    <r>
      <rPr>
        <sz val="8"/>
        <color indexed="8"/>
        <rFont val="굴림"/>
        <family val="3"/>
        <charset val="129"/>
      </rPr>
      <t>- 장기요양보험</t>
    </r>
    <phoneticPr fontId="4" type="noConversion"/>
  </si>
  <si>
    <r>
      <t xml:space="preserve"> </t>
    </r>
    <r>
      <rPr>
        <sz val="8"/>
        <color indexed="8"/>
        <rFont val="굴림"/>
        <family val="3"/>
        <charset val="129"/>
      </rPr>
      <t>- 고용보험</t>
    </r>
    <phoneticPr fontId="4" type="noConversion"/>
  </si>
  <si>
    <r>
      <t xml:space="preserve"> </t>
    </r>
    <r>
      <rPr>
        <sz val="8"/>
        <color indexed="8"/>
        <rFont val="굴림"/>
        <family val="3"/>
        <charset val="129"/>
      </rPr>
      <t>- 산재보험</t>
    </r>
    <phoneticPr fontId="4" type="noConversion"/>
  </si>
  <si>
    <t>0.7</t>
    <phoneticPr fontId="4" type="noConversion"/>
  </si>
  <si>
    <t>기타후생경비</t>
    <phoneticPr fontId="4" type="noConversion"/>
  </si>
  <si>
    <t>회</t>
    <phoneticPr fontId="4" type="noConversion"/>
  </si>
  <si>
    <r>
      <t xml:space="preserve"> </t>
    </r>
    <r>
      <rPr>
        <sz val="8"/>
        <color indexed="8"/>
        <rFont val="굴림"/>
        <family val="3"/>
        <charset val="129"/>
      </rPr>
      <t>- 교육비</t>
    </r>
    <phoneticPr fontId="4" type="noConversion"/>
  </si>
  <si>
    <t xml:space="preserve"> - 명절귀성여비</t>
    <phoneticPr fontId="4" type="noConversion"/>
  </si>
  <si>
    <t>*</t>
    <phoneticPr fontId="4" type="noConversion"/>
  </si>
  <si>
    <t>(휴가비포함)</t>
    <phoneticPr fontId="4" type="noConversion"/>
  </si>
  <si>
    <t>소계</t>
  </si>
  <si>
    <t>업무추진비</t>
  </si>
  <si>
    <t>기관운영비</t>
  </si>
  <si>
    <r>
      <t xml:space="preserve"> </t>
    </r>
    <r>
      <rPr>
        <sz val="8"/>
        <color indexed="8"/>
        <rFont val="굴림"/>
        <family val="3"/>
        <charset val="129"/>
      </rPr>
      <t>- 유관처축의금</t>
    </r>
    <phoneticPr fontId="4" type="noConversion"/>
  </si>
  <si>
    <r>
      <t xml:space="preserve"> </t>
    </r>
    <r>
      <rPr>
        <sz val="8"/>
        <color indexed="8"/>
        <rFont val="굴림"/>
        <family val="3"/>
        <charset val="129"/>
      </rPr>
      <t>- 유관처부의금</t>
    </r>
    <phoneticPr fontId="4" type="noConversion"/>
  </si>
  <si>
    <t>직책보조비</t>
  </si>
  <si>
    <t>회의비</t>
  </si>
  <si>
    <r>
      <t xml:space="preserve"> </t>
    </r>
    <r>
      <rPr>
        <sz val="8"/>
        <color indexed="8"/>
        <rFont val="굴림"/>
        <family val="3"/>
        <charset val="129"/>
      </rPr>
      <t>- 운영위원회</t>
    </r>
    <phoneticPr fontId="4" type="noConversion"/>
  </si>
  <si>
    <t>운영비</t>
  </si>
  <si>
    <t>여비</t>
  </si>
  <si>
    <r>
      <t xml:space="preserve"> </t>
    </r>
    <r>
      <rPr>
        <sz val="8"/>
        <color indexed="8"/>
        <rFont val="굴림"/>
        <family val="3"/>
        <charset val="129"/>
      </rPr>
      <t>- 교통비 외</t>
    </r>
    <phoneticPr fontId="4" type="noConversion"/>
  </si>
  <si>
    <t>수용비및
수수료</t>
    <phoneticPr fontId="4" type="noConversion"/>
  </si>
  <si>
    <t>공공요금</t>
  </si>
  <si>
    <t>제세공과금</t>
  </si>
  <si>
    <r>
      <t xml:space="preserve"> </t>
    </r>
    <r>
      <rPr>
        <sz val="8"/>
        <color indexed="8"/>
        <rFont val="굴림"/>
        <family val="3"/>
        <charset val="129"/>
      </rPr>
      <t>- 배상보험 외</t>
    </r>
    <phoneticPr fontId="4" type="noConversion"/>
  </si>
  <si>
    <t>차량비</t>
  </si>
  <si>
    <t>기타운영비</t>
  </si>
  <si>
    <t>02</t>
    <phoneticPr fontId="4" type="noConversion"/>
  </si>
  <si>
    <t>재산조성비</t>
  </si>
  <si>
    <t>시설비</t>
    <phoneticPr fontId="4" type="noConversion"/>
  </si>
  <si>
    <t>시설비</t>
  </si>
  <si>
    <t>자산취득비</t>
  </si>
  <si>
    <t>시설장비
유지비</t>
    <phoneticPr fontId="4" type="noConversion"/>
  </si>
  <si>
    <t>03</t>
    <phoneticPr fontId="4" type="noConversion"/>
  </si>
  <si>
    <t>사업비</t>
  </si>
  <si>
    <t>생계비</t>
  </si>
  <si>
    <t>수용기관경비</t>
  </si>
  <si>
    <r>
      <t xml:space="preserve"> </t>
    </r>
    <r>
      <rPr>
        <sz val="8"/>
        <color indexed="8"/>
        <rFont val="굴림"/>
        <family val="3"/>
        <charset val="129"/>
      </rPr>
      <t>- 생활물품 외</t>
    </r>
    <phoneticPr fontId="4" type="noConversion"/>
  </si>
  <si>
    <t>피복비</t>
  </si>
  <si>
    <r>
      <t xml:space="preserve"> </t>
    </r>
    <r>
      <rPr>
        <sz val="8"/>
        <color indexed="8"/>
        <rFont val="굴림"/>
        <family val="3"/>
        <charset val="129"/>
      </rPr>
      <t xml:space="preserve">- </t>
    </r>
    <phoneticPr fontId="4" type="noConversion"/>
  </si>
  <si>
    <t>년</t>
    <phoneticPr fontId="4" type="noConversion"/>
  </si>
  <si>
    <t>의료비</t>
  </si>
  <si>
    <t>장의비</t>
  </si>
  <si>
    <t>연료비</t>
  </si>
  <si>
    <t>사업비</t>
    <phoneticPr fontId="4" type="noConversion"/>
  </si>
  <si>
    <t>사회심리
재활사업비</t>
    <phoneticPr fontId="4" type="noConversion"/>
  </si>
  <si>
    <t>월</t>
    <phoneticPr fontId="4" type="noConversion"/>
  </si>
  <si>
    <t>×</t>
    <phoneticPr fontId="4" type="noConversion"/>
  </si>
  <si>
    <t>개월</t>
    <phoneticPr fontId="4" type="noConversion"/>
  </si>
  <si>
    <t xml:space="preserve"> - 어버이날 행사</t>
    <phoneticPr fontId="4" type="noConversion"/>
  </si>
  <si>
    <t xml:space="preserve"> - 나들이</t>
    <phoneticPr fontId="4" type="noConversion"/>
  </si>
  <si>
    <t>전출금</t>
  </si>
  <si>
    <t>부채상환금</t>
  </si>
  <si>
    <t>부채상환금</t>
    <phoneticPr fontId="4" type="noConversion"/>
  </si>
  <si>
    <t>원금상환금</t>
  </si>
  <si>
    <t>이자지불금</t>
  </si>
  <si>
    <t>07</t>
    <phoneticPr fontId="4" type="noConversion"/>
  </si>
  <si>
    <t>잡지출</t>
  </si>
  <si>
    <t>예비비</t>
  </si>
  <si>
    <t>세출총액</t>
  </si>
  <si>
    <t>×</t>
    <phoneticPr fontId="4" type="noConversion"/>
  </si>
  <si>
    <t>개월</t>
    <phoneticPr fontId="4" type="noConversion"/>
  </si>
  <si>
    <t>=</t>
    <phoneticPr fontId="4" type="noConversion"/>
  </si>
  <si>
    <t>명</t>
    <phoneticPr fontId="3" type="noConversion"/>
  </si>
  <si>
    <t>법인전출금</t>
    <phoneticPr fontId="4" type="noConversion"/>
  </si>
  <si>
    <t xml:space="preserve"> - 입소상담경비</t>
    <phoneticPr fontId="4" type="noConversion"/>
  </si>
  <si>
    <t xml:space="preserve"> - 상해공제보험</t>
    <phoneticPr fontId="4" type="noConversion"/>
  </si>
  <si>
    <t>년</t>
    <phoneticPr fontId="4" type="noConversion"/>
  </si>
  <si>
    <t>(기초)</t>
    <phoneticPr fontId="3" type="noConversion"/>
  </si>
  <si>
    <t>(경감)</t>
    <phoneticPr fontId="3" type="noConversion"/>
  </si>
  <si>
    <t>(일반)</t>
    <phoneticPr fontId="3" type="noConversion"/>
  </si>
  <si>
    <t>×</t>
    <phoneticPr fontId="3" type="noConversion"/>
  </si>
  <si>
    <t>개월</t>
    <phoneticPr fontId="3" type="noConversion"/>
  </si>
  <si>
    <t>=</t>
    <phoneticPr fontId="3" type="noConversion"/>
  </si>
  <si>
    <t xml:space="preserve"> - 인터넷사용료외  </t>
    <phoneticPr fontId="4" type="noConversion"/>
  </si>
  <si>
    <r>
      <t xml:space="preserve"> </t>
    </r>
    <r>
      <rPr>
        <sz val="8"/>
        <color indexed="8"/>
        <rFont val="굴림"/>
        <family val="3"/>
        <charset val="129"/>
      </rPr>
      <t>- 부식대 외</t>
    </r>
    <phoneticPr fontId="4" type="noConversion"/>
  </si>
  <si>
    <t>특별급식비</t>
    <phoneticPr fontId="3" type="noConversion"/>
  </si>
  <si>
    <t>명</t>
    <phoneticPr fontId="4" type="noConversion"/>
  </si>
  <si>
    <t xml:space="preserve"> - 직원급식비</t>
    <phoneticPr fontId="3" type="noConversion"/>
  </si>
  <si>
    <t>급여</t>
    <phoneticPr fontId="3" type="noConversion"/>
  </si>
  <si>
    <t>명</t>
    <phoneticPr fontId="3" type="noConversion"/>
  </si>
  <si>
    <t xml:space="preserve"> - 생일상품권</t>
    <phoneticPr fontId="4" type="noConversion"/>
  </si>
  <si>
    <t xml:space="preserve"> - 명절선물</t>
    <phoneticPr fontId="4" type="noConversion"/>
  </si>
  <si>
    <t xml:space="preserve"> - 직원업무회의</t>
    <phoneticPr fontId="4" type="noConversion"/>
  </si>
  <si>
    <t xml:space="preserve"> - 사회복지실습평가회의</t>
    <phoneticPr fontId="4" type="noConversion"/>
  </si>
  <si>
    <t>개월</t>
    <phoneticPr fontId="4" type="noConversion"/>
  </si>
  <si>
    <t>분기</t>
    <phoneticPr fontId="4" type="noConversion"/>
  </si>
  <si>
    <t>회</t>
    <phoneticPr fontId="4" type="noConversion"/>
  </si>
  <si>
    <t>×</t>
    <phoneticPr fontId="3" type="noConversion"/>
  </si>
  <si>
    <t>%</t>
    <phoneticPr fontId="3" type="noConversion"/>
  </si>
  <si>
    <t>월</t>
    <phoneticPr fontId="3" type="noConversion"/>
  </si>
  <si>
    <t>일</t>
    <phoneticPr fontId="3" type="noConversion"/>
  </si>
  <si>
    <t>명</t>
    <phoneticPr fontId="3" type="noConversion"/>
  </si>
  <si>
    <t>=</t>
    <phoneticPr fontId="3" type="noConversion"/>
  </si>
  <si>
    <t>기타잡수입</t>
    <phoneticPr fontId="3" type="noConversion"/>
  </si>
  <si>
    <t xml:space="preserve"> - 기관홍보비</t>
    <phoneticPr fontId="4" type="noConversion"/>
  </si>
  <si>
    <t xml:space="preserve"> - 자원봉사자평가회의</t>
    <phoneticPr fontId="4" type="noConversion"/>
  </si>
  <si>
    <t xml:space="preserve"> - 우편요금 외</t>
    <phoneticPr fontId="4" type="noConversion"/>
  </si>
  <si>
    <t xml:space="preserve"> - 배상보험, 차량보험 외</t>
    <phoneticPr fontId="4" type="noConversion"/>
  </si>
  <si>
    <t xml:space="preserve"> - 스타렉스 외</t>
    <phoneticPr fontId="4" type="noConversion"/>
  </si>
  <si>
    <t xml:space="preserve"> - 엘리베이터</t>
    <phoneticPr fontId="4" type="noConversion"/>
  </si>
  <si>
    <t xml:space="preserve"> - 기타수리</t>
    <phoneticPr fontId="4" type="noConversion"/>
  </si>
  <si>
    <t>×</t>
    <phoneticPr fontId="15" type="noConversion"/>
  </si>
  <si>
    <t>07</t>
    <phoneticPr fontId="3" type="noConversion"/>
  </si>
  <si>
    <t>차입금</t>
    <phoneticPr fontId="3" type="noConversion"/>
  </si>
  <si>
    <t>금융기관차입금</t>
    <phoneticPr fontId="3" type="noConversion"/>
  </si>
  <si>
    <t>기타차입금</t>
    <phoneticPr fontId="3" type="noConversion"/>
  </si>
  <si>
    <t xml:space="preserve"> - 사무국장</t>
    <phoneticPr fontId="4" type="noConversion"/>
  </si>
  <si>
    <t>×</t>
    <phoneticPr fontId="3" type="noConversion"/>
  </si>
  <si>
    <t>명</t>
    <phoneticPr fontId="3" type="noConversion"/>
  </si>
  <si>
    <t>개월</t>
    <phoneticPr fontId="3" type="noConversion"/>
  </si>
  <si>
    <t>=</t>
    <phoneticPr fontId="3" type="noConversion"/>
  </si>
  <si>
    <t>0.20</t>
    <phoneticPr fontId="4" type="noConversion"/>
  </si>
  <si>
    <t xml:space="preserve"> - 요양보호사
   실습비 수입</t>
    <phoneticPr fontId="4" type="noConversion"/>
  </si>
  <si>
    <t xml:space="preserve"> - 사회복지사
   실습비 수입</t>
    <phoneticPr fontId="4" type="noConversion"/>
  </si>
  <si>
    <t xml:space="preserve"> - 직원유니폼</t>
    <phoneticPr fontId="4" type="noConversion"/>
  </si>
  <si>
    <t xml:space="preserve"> -  가스비</t>
    <phoneticPr fontId="4" type="noConversion"/>
  </si>
  <si>
    <t xml:space="preserve"> - 간담회</t>
    <phoneticPr fontId="4" type="noConversion"/>
  </si>
  <si>
    <t>장기차입이자납입</t>
    <phoneticPr fontId="3" type="noConversion"/>
  </si>
  <si>
    <t xml:space="preserve"> - 직원경조사비</t>
    <phoneticPr fontId="4" type="noConversion"/>
  </si>
  <si>
    <t xml:space="preserve"> - 전화,전기요금외</t>
    <phoneticPr fontId="4" type="noConversion"/>
  </si>
  <si>
    <t xml:space="preserve"> - 인터넷사용료외  </t>
    <phoneticPr fontId="4" type="noConversion"/>
  </si>
  <si>
    <t xml:space="preserve"> - 복합기 임대료 외</t>
    <phoneticPr fontId="4" type="noConversion"/>
  </si>
  <si>
    <t xml:space="preserve"> 생계비 외 월</t>
    <phoneticPr fontId="4" type="noConversion"/>
  </si>
  <si>
    <t xml:space="preserve"> 월동대책비</t>
    <phoneticPr fontId="4" type="noConversion"/>
  </si>
  <si>
    <t xml:space="preserve"> 특별위로금</t>
    <phoneticPr fontId="4" type="noConversion"/>
  </si>
  <si>
    <t xml:space="preserve"> 직원복지수당</t>
    <phoneticPr fontId="4" type="noConversion"/>
  </si>
  <si>
    <t xml:space="preserve"> 복지수당</t>
    <phoneticPr fontId="3" type="noConversion"/>
  </si>
  <si>
    <t xml:space="preserve"> - 크리스마스 행사</t>
    <phoneticPr fontId="4" type="noConversion"/>
  </si>
  <si>
    <t xml:space="preserve"> - 명절 행사</t>
    <phoneticPr fontId="4" type="noConversion"/>
  </si>
  <si>
    <t>인력가산</t>
    <phoneticPr fontId="3" type="noConversion"/>
  </si>
  <si>
    <t xml:space="preserve"> - 간담회</t>
    <phoneticPr fontId="4" type="noConversion"/>
  </si>
  <si>
    <t xml:space="preserve"> - 광진소방 용역비</t>
    <phoneticPr fontId="4" type="noConversion"/>
  </si>
  <si>
    <t>수용비및수수료</t>
    <phoneticPr fontId="4" type="noConversion"/>
  </si>
  <si>
    <t>2019년 안심노인종합복지센터 재가노인복지시설 예산서</t>
    <phoneticPr fontId="3" type="noConversion"/>
  </si>
  <si>
    <t>2019년 안심노인종합복지센터 노인요양시설 예산서</t>
    <phoneticPr fontId="4" type="noConversion"/>
  </si>
  <si>
    <t xml:space="preserve"> - 센터장, 과장</t>
    <phoneticPr fontId="4" type="noConversion"/>
  </si>
  <si>
    <t xml:space="preserve"> - 차량할부금</t>
    <phoneticPr fontId="4" type="noConversion"/>
  </si>
  <si>
    <t xml:space="preserve"> - 차량구입비</t>
    <phoneticPr fontId="4" type="noConversion"/>
  </si>
  <si>
    <t xml:space="preserve"> - 외부강사 인건비</t>
    <phoneticPr fontId="4" type="noConversion"/>
  </si>
  <si>
    <t>회</t>
    <phoneticPr fontId="4" type="noConversion"/>
  </si>
  <si>
    <t xml:space="preserve"> - 프로그램 진행비</t>
    <phoneticPr fontId="4" type="noConversion"/>
  </si>
  <si>
    <t xml:space="preserve"> - 생신잔치</t>
    <phoneticPr fontId="4" type="noConversion"/>
  </si>
  <si>
    <t xml:space="preserve"> - 요리활동</t>
    <phoneticPr fontId="4" type="noConversion"/>
  </si>
  <si>
    <t xml:space="preserve"> - 어버이날 행사</t>
    <phoneticPr fontId="4" type="noConversion"/>
  </si>
  <si>
    <t xml:space="preserve"> - 명절 행사</t>
    <phoneticPr fontId="4" type="noConversion"/>
  </si>
  <si>
    <t xml:space="preserve"> - 크리스마스 행사</t>
    <phoneticPr fontId="4" type="noConversion"/>
  </si>
  <si>
    <t xml:space="preserve"> - 특화프로그램</t>
    <phoneticPr fontId="4" type="noConversion"/>
  </si>
  <si>
    <t xml:space="preserve"> - 인지기능 프로그램</t>
    <phoneticPr fontId="4" type="noConversion"/>
  </si>
  <si>
    <t xml:space="preserve"> - 여가활동 프로그램</t>
    <phoneticPr fontId="4" type="noConversion"/>
  </si>
  <si>
    <t>명</t>
    <phoneticPr fontId="4" type="noConversion"/>
  </si>
  <si>
    <t xml:space="preserve"> - 경로잔치</t>
    <phoneticPr fontId="4" type="noConversion"/>
  </si>
  <si>
    <t xml:space="preserve"> - 촉탁진료비</t>
    <phoneticPr fontId="4" type="noConversion"/>
  </si>
  <si>
    <t>1식</t>
    <phoneticPr fontId="15" type="noConversion"/>
  </si>
  <si>
    <t>인력가산</t>
    <phoneticPr fontId="3" type="noConversion"/>
  </si>
  <si>
    <t>맞춤형프로그램가산</t>
    <phoneticPr fontId="3" type="noConversion"/>
  </si>
  <si>
    <t xml:space="preserve"> - 주야간보호 25명기준 </t>
    <phoneticPr fontId="3" type="noConversion"/>
  </si>
  <si>
    <t xml:space="preserve"> - 25명기준/ 경감 5명, 일반 20명 (일 8시간 월 22일, 4등급기준)</t>
    <phoneticPr fontId="3" type="noConversion"/>
  </si>
  <si>
    <t>- 25명기준/ 경감 5명, 일반 20명 (일 8시간 월 22일, 4등급기준)</t>
    <phoneticPr fontId="4" type="noConversion"/>
  </si>
  <si>
    <t xml:space="preserve"> - 보호자간담회</t>
    <phoneticPr fontId="4" type="noConversion"/>
  </si>
  <si>
    <t xml:space="preserve"> - 식사, 간식비</t>
    <phoneticPr fontId="4" type="noConversion"/>
  </si>
  <si>
    <t>명</t>
    <phoneticPr fontId="4" type="noConversion"/>
  </si>
  <si>
    <t xml:space="preserve"> - 센터장외 10명   기본급 20,640,000 x 12개월 = 247,680,000</t>
    <phoneticPr fontId="4" type="noConversion"/>
  </si>
  <si>
    <t xml:space="preserve"> - 사무국장 외 9명</t>
    <phoneticPr fontId="4" type="noConversion"/>
  </si>
  <si>
    <t>- 입소보호 12명기준/기초4명, 경감:4명, 일반4명 (2등급:4명, 3등급:8명기준)</t>
    <phoneticPr fontId="4" type="noConversion"/>
  </si>
  <si>
    <t>인건비</t>
    <phoneticPr fontId="15" type="noConversion"/>
  </si>
  <si>
    <t>사무비</t>
    <phoneticPr fontId="15" type="noConversion"/>
  </si>
  <si>
    <t>01</t>
    <phoneticPr fontId="15" type="noConversion"/>
  </si>
  <si>
    <t>인건비</t>
    <phoneticPr fontId="3" type="noConversion"/>
  </si>
  <si>
    <t>01</t>
    <phoneticPr fontId="3" type="noConversion"/>
  </si>
  <si>
    <t>사무비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</si>
</sst>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#,##0.0_);[Red]\(#,##0.0\)"/>
    <numFmt numFmtId="178" formatCode="#,##0.00_);[Red]\(#,##0.00\)"/>
    <numFmt numFmtId="179" formatCode="_-* #,##0_-;\-* #,##0_-;_-* &quot;-&quot;??_-;_-@_-"/>
    <numFmt numFmtId="180" formatCode="#,##0_ "/>
  </numFmts>
  <fonts count="17" x14ac:knownFonts="1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8"/>
      <color indexed="8"/>
      <name val="휴먼엑스포"/>
      <family val="1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2"/>
      <color indexed="8"/>
      <name val="굴림"/>
      <family val="3"/>
      <charset val="129"/>
    </font>
    <font>
      <sz val="8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sz val="12"/>
      <color indexed="8"/>
      <name val="Arial Narrow"/>
      <family val="2"/>
    </font>
    <font>
      <sz val="9"/>
      <color indexed="8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8"/>
      <color indexed="8"/>
      <name val="맑은 고딕"/>
      <family val="3"/>
      <charset val="129"/>
    </font>
    <font>
      <sz val="7"/>
      <color indexed="8"/>
      <name val="굴림"/>
      <family val="3"/>
      <charset val="129"/>
    </font>
    <font>
      <sz val="8"/>
      <name val="맑은 고딕"/>
      <family val="3"/>
      <charset val="129"/>
    </font>
    <font>
      <sz val="12"/>
      <color rgb="FFFF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</cellStyleXfs>
  <cellXfs count="385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left" vertical="center" wrapText="1"/>
    </xf>
    <xf numFmtId="41" fontId="7" fillId="0" borderId="0" xfId="1" applyFont="1" applyBorder="1" applyAlignment="1">
      <alignment horizontal="left" vertical="center"/>
    </xf>
    <xf numFmtId="176" fontId="7" fillId="0" borderId="0" xfId="0" quotePrefix="1" applyNumberFormat="1" applyFont="1" applyBorder="1" applyAlignment="1">
      <alignment horizontal="left" vertical="center" wrapText="1"/>
    </xf>
    <xf numFmtId="176" fontId="7" fillId="0" borderId="2" xfId="0" applyNumberFormat="1" applyFont="1" applyBorder="1" applyAlignment="1">
      <alignment horizontal="right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left" vertical="center" wrapText="1"/>
    </xf>
    <xf numFmtId="176" fontId="7" fillId="0" borderId="4" xfId="0" quotePrefix="1" applyNumberFormat="1" applyFont="1" applyBorder="1" applyAlignment="1">
      <alignment horizontal="left" vertical="center" wrapText="1"/>
    </xf>
    <xf numFmtId="176" fontId="7" fillId="0" borderId="5" xfId="0" applyNumberFormat="1" applyFont="1" applyBorder="1" applyAlignment="1">
      <alignment horizontal="right" vertical="center" wrapText="1"/>
    </xf>
    <xf numFmtId="176" fontId="7" fillId="0" borderId="7" xfId="0" applyNumberFormat="1" applyFont="1" applyBorder="1" applyAlignment="1">
      <alignment horizontal="center" vertical="center" wrapText="1"/>
    </xf>
    <xf numFmtId="176" fontId="7" fillId="0" borderId="8" xfId="0" applyNumberFormat="1" applyFont="1" applyBorder="1" applyAlignment="1">
      <alignment horizontal="left" vertical="center" wrapText="1"/>
    </xf>
    <xf numFmtId="176" fontId="7" fillId="0" borderId="8" xfId="0" quotePrefix="1" applyNumberFormat="1" applyFont="1" applyBorder="1" applyAlignment="1">
      <alignment horizontal="left" vertical="center" wrapText="1"/>
    </xf>
    <xf numFmtId="176" fontId="7" fillId="0" borderId="9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41" fontId="11" fillId="0" borderId="0" xfId="1" applyFont="1">
      <alignment vertical="center"/>
    </xf>
    <xf numFmtId="176" fontId="7" fillId="0" borderId="0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 wrapText="1"/>
    </xf>
    <xf numFmtId="176" fontId="7" fillId="0" borderId="15" xfId="0" applyNumberFormat="1" applyFont="1" applyBorder="1" applyAlignment="1">
      <alignment horizontal="left" vertical="center" wrapText="1"/>
    </xf>
    <xf numFmtId="176" fontId="7" fillId="0" borderId="16" xfId="0" applyNumberFormat="1" applyFont="1" applyBorder="1" applyAlignment="1">
      <alignment horizontal="right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1" fontId="7" fillId="0" borderId="0" xfId="1" applyFont="1">
      <alignment vertical="center"/>
    </xf>
    <xf numFmtId="41" fontId="12" fillId="0" borderId="0" xfId="1" applyFont="1">
      <alignment vertical="center"/>
    </xf>
    <xf numFmtId="176" fontId="7" fillId="0" borderId="0" xfId="0" applyNumberFormat="1" applyFont="1" applyBorder="1" applyAlignment="1">
      <alignment horizontal="right" vertical="center" wrapText="1"/>
    </xf>
    <xf numFmtId="41" fontId="5" fillId="0" borderId="0" xfId="1" applyFont="1">
      <alignment vertical="center"/>
    </xf>
    <xf numFmtId="41" fontId="7" fillId="0" borderId="0" xfId="1" applyFont="1" applyAlignment="1">
      <alignment horizontal="center" vertical="center"/>
    </xf>
    <xf numFmtId="41" fontId="7" fillId="0" borderId="0" xfId="1" applyFont="1" applyAlignment="1">
      <alignment horizontal="left" vertical="center"/>
    </xf>
    <xf numFmtId="41" fontId="7" fillId="0" borderId="0" xfId="1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13" fillId="0" borderId="0" xfId="7" applyFont="1">
      <alignment vertical="center"/>
    </xf>
    <xf numFmtId="176" fontId="7" fillId="0" borderId="0" xfId="0" applyNumberFormat="1" applyFont="1" applyBorder="1" applyAlignment="1">
      <alignment vertical="center" wrapText="1"/>
    </xf>
    <xf numFmtId="176" fontId="10" fillId="0" borderId="6" xfId="0" applyNumberFormat="1" applyFont="1" applyBorder="1" applyAlignment="1">
      <alignment horizontal="right" vertical="center" wrapText="1"/>
    </xf>
    <xf numFmtId="176" fontId="10" fillId="0" borderId="17" xfId="0" applyNumberFormat="1" applyFont="1" applyBorder="1" applyAlignment="1">
      <alignment horizontal="right" vertical="center" wrapText="1"/>
    </xf>
    <xf numFmtId="176" fontId="7" fillId="0" borderId="8" xfId="0" applyNumberFormat="1" applyFont="1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176" fontId="10" fillId="0" borderId="18" xfId="0" applyNumberFormat="1" applyFont="1" applyBorder="1" applyAlignment="1">
      <alignment horizontal="right" vertical="center" wrapText="1"/>
    </xf>
    <xf numFmtId="176" fontId="7" fillId="0" borderId="19" xfId="0" applyNumberFormat="1" applyFont="1" applyBorder="1" applyAlignment="1">
      <alignment horizontal="left" vertical="center" wrapText="1"/>
    </xf>
    <xf numFmtId="176" fontId="7" fillId="0" borderId="19" xfId="0" applyNumberFormat="1" applyFont="1" applyBorder="1" applyAlignment="1">
      <alignment horizontal="center" vertical="center" wrapText="1"/>
    </xf>
    <xf numFmtId="176" fontId="7" fillId="0" borderId="19" xfId="0" quotePrefix="1" applyNumberFormat="1" applyFont="1" applyBorder="1" applyAlignment="1">
      <alignment horizontal="left" vertical="center" wrapText="1"/>
    </xf>
    <xf numFmtId="176" fontId="7" fillId="0" borderId="20" xfId="0" applyNumberFormat="1" applyFont="1" applyBorder="1" applyAlignment="1">
      <alignment horizontal="right" vertical="center" wrapText="1"/>
    </xf>
    <xf numFmtId="41" fontId="13" fillId="0" borderId="0" xfId="1" applyFont="1">
      <alignment vertical="center"/>
    </xf>
    <xf numFmtId="176" fontId="7" fillId="0" borderId="21" xfId="0" applyNumberFormat="1" applyFont="1" applyBorder="1" applyAlignment="1">
      <alignment horizontal="right" vertical="center" wrapText="1"/>
    </xf>
    <xf numFmtId="0" fontId="13" fillId="0" borderId="19" xfId="7" applyFont="1" applyBorder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3" fillId="0" borderId="0" xfId="7" applyFont="1" applyBorder="1" applyAlignment="1">
      <alignment horizontal="center" vertical="center"/>
    </xf>
    <xf numFmtId="176" fontId="7" fillId="0" borderId="2" xfId="0" applyNumberFormat="1" applyFont="1" applyBorder="1" applyAlignment="1">
      <alignment vertical="center" wrapText="1"/>
    </xf>
    <xf numFmtId="0" fontId="13" fillId="0" borderId="4" xfId="7" applyFont="1" applyBorder="1" applyAlignment="1">
      <alignment horizontal="center" vertical="center"/>
    </xf>
    <xf numFmtId="176" fontId="7" fillId="0" borderId="22" xfId="0" applyNumberFormat="1" applyFont="1" applyBorder="1" applyAlignment="1">
      <alignment horizontal="left" vertical="center" wrapText="1"/>
    </xf>
    <xf numFmtId="176" fontId="7" fillId="0" borderId="22" xfId="0" applyNumberFormat="1" applyFont="1" applyBorder="1" applyAlignment="1">
      <alignment vertical="center" wrapText="1"/>
    </xf>
    <xf numFmtId="176" fontId="7" fillId="0" borderId="22" xfId="0" quotePrefix="1" applyNumberFormat="1" applyFont="1" applyBorder="1" applyAlignment="1">
      <alignment horizontal="left" vertical="center" wrapText="1"/>
    </xf>
    <xf numFmtId="176" fontId="7" fillId="0" borderId="23" xfId="0" applyNumberFormat="1" applyFont="1" applyBorder="1" applyAlignment="1">
      <alignment horizontal="left" vertical="center" wrapText="1"/>
    </xf>
    <xf numFmtId="176" fontId="7" fillId="0" borderId="23" xfId="0" applyNumberFormat="1" applyFont="1" applyBorder="1" applyAlignment="1">
      <alignment vertical="center" wrapText="1"/>
    </xf>
    <xf numFmtId="176" fontId="7" fillId="0" borderId="23" xfId="0" quotePrefix="1" applyNumberFormat="1" applyFont="1" applyBorder="1" applyAlignment="1">
      <alignment horizontal="left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176" fontId="10" fillId="0" borderId="24" xfId="0" applyNumberFormat="1" applyFont="1" applyBorder="1" applyAlignment="1">
      <alignment horizontal="right" vertical="center" wrapText="1"/>
    </xf>
    <xf numFmtId="176" fontId="7" fillId="0" borderId="4" xfId="0" applyNumberFormat="1" applyFont="1" applyBorder="1" applyAlignment="1">
      <alignment vertical="center" wrapText="1"/>
    </xf>
    <xf numFmtId="176" fontId="7" fillId="0" borderId="0" xfId="0" quotePrefix="1" applyNumberFormat="1" applyFont="1" applyBorder="1" applyAlignment="1">
      <alignment horizontal="right" vertical="center" wrapText="1"/>
    </xf>
    <xf numFmtId="176" fontId="10" fillId="0" borderId="26" xfId="0" applyNumberFormat="1" applyFont="1" applyBorder="1" applyAlignment="1">
      <alignment horizontal="right" vertical="center" wrapText="1"/>
    </xf>
    <xf numFmtId="0" fontId="7" fillId="0" borderId="27" xfId="0" applyFont="1" applyBorder="1" applyAlignment="1">
      <alignment horizontal="center" vertical="center" wrapText="1"/>
    </xf>
    <xf numFmtId="176" fontId="10" fillId="0" borderId="28" xfId="0" applyNumberFormat="1" applyFont="1" applyBorder="1" applyAlignment="1">
      <alignment horizontal="right" vertical="center" wrapText="1"/>
    </xf>
    <xf numFmtId="0" fontId="7" fillId="0" borderId="29" xfId="0" applyFont="1" applyBorder="1" applyAlignment="1">
      <alignment horizontal="center" vertical="center" wrapText="1"/>
    </xf>
    <xf numFmtId="176" fontId="10" fillId="0" borderId="29" xfId="0" applyNumberFormat="1" applyFont="1" applyBorder="1" applyAlignment="1">
      <alignment horizontal="right" vertical="center" wrapText="1"/>
    </xf>
    <xf numFmtId="176" fontId="7" fillId="0" borderId="30" xfId="0" applyNumberFormat="1" applyFont="1" applyBorder="1" applyAlignment="1">
      <alignment vertical="center" wrapText="1"/>
    </xf>
    <xf numFmtId="0" fontId="13" fillId="0" borderId="0" xfId="7" applyFont="1" applyBorder="1" applyAlignment="1">
      <alignment vertical="center"/>
    </xf>
    <xf numFmtId="0" fontId="13" fillId="0" borderId="0" xfId="7" applyFont="1" applyBorder="1">
      <alignment vertical="center"/>
    </xf>
    <xf numFmtId="176" fontId="7" fillId="0" borderId="2" xfId="0" quotePrefix="1" applyNumberFormat="1" applyFont="1" applyBorder="1" applyAlignment="1">
      <alignment horizontal="right" vertical="center" wrapText="1"/>
    </xf>
    <xf numFmtId="176" fontId="7" fillId="0" borderId="19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76" fontId="10" fillId="0" borderId="0" xfId="0" applyNumberFormat="1" applyFont="1" applyBorder="1" applyAlignment="1">
      <alignment horizontal="right" vertical="center" wrapText="1"/>
    </xf>
    <xf numFmtId="176" fontId="10" fillId="0" borderId="13" xfId="0" applyNumberFormat="1" applyFont="1" applyBorder="1" applyAlignment="1">
      <alignment horizontal="right" vertical="center" wrapText="1"/>
    </xf>
    <xf numFmtId="176" fontId="7" fillId="0" borderId="31" xfId="0" applyNumberFormat="1" applyFont="1" applyBorder="1" applyAlignment="1">
      <alignment horizontal="center" vertical="center" wrapText="1"/>
    </xf>
    <xf numFmtId="176" fontId="7" fillId="0" borderId="15" xfId="0" quotePrefix="1" applyNumberFormat="1" applyFont="1" applyBorder="1" applyAlignment="1">
      <alignment horizontal="left" vertical="center" wrapText="1"/>
    </xf>
    <xf numFmtId="0" fontId="6" fillId="0" borderId="0" xfId="7" applyFont="1" applyAlignment="1">
      <alignment horizontal="center" vertical="center"/>
    </xf>
    <xf numFmtId="41" fontId="6" fillId="0" borderId="0" xfId="2" applyFont="1">
      <alignment vertical="center"/>
    </xf>
    <xf numFmtId="41" fontId="11" fillId="0" borderId="0" xfId="2" applyFont="1" applyAlignment="1">
      <alignment horizontal="center" vertical="center"/>
    </xf>
    <xf numFmtId="0" fontId="9" fillId="0" borderId="0" xfId="7">
      <alignment vertical="center"/>
    </xf>
    <xf numFmtId="41" fontId="9" fillId="0" borderId="0" xfId="2" applyFont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76" fontId="10" fillId="0" borderId="0" xfId="0" applyNumberFormat="1" applyFont="1" applyBorder="1" applyAlignment="1">
      <alignment vertical="center" wrapText="1"/>
    </xf>
    <xf numFmtId="176" fontId="7" fillId="0" borderId="32" xfId="0" applyNumberFormat="1" applyFont="1" applyBorder="1" applyAlignment="1">
      <alignment vertical="center" wrapText="1"/>
    </xf>
    <xf numFmtId="41" fontId="6" fillId="0" borderId="0" xfId="2" applyFont="1" applyBorder="1">
      <alignment vertical="center"/>
    </xf>
    <xf numFmtId="41" fontId="9" fillId="0" borderId="0" xfId="2" applyFont="1" applyBorder="1" applyAlignment="1">
      <alignment horizontal="center" vertical="center"/>
    </xf>
    <xf numFmtId="41" fontId="7" fillId="0" borderId="0" xfId="1" applyFont="1" applyBorder="1" applyAlignment="1">
      <alignment horizontal="center" vertical="center"/>
    </xf>
    <xf numFmtId="176" fontId="7" fillId="0" borderId="0" xfId="0" quotePrefix="1" applyNumberFormat="1" applyFont="1" applyBorder="1" applyAlignment="1">
      <alignment horizontal="center" vertical="center" wrapText="1"/>
    </xf>
    <xf numFmtId="176" fontId="5" fillId="0" borderId="0" xfId="0" applyNumberFormat="1" applyFont="1">
      <alignment vertical="center"/>
    </xf>
    <xf numFmtId="176" fontId="7" fillId="0" borderId="33" xfId="0" applyNumberFormat="1" applyFont="1" applyBorder="1" applyAlignment="1">
      <alignment horizontal="center" vertical="center" wrapText="1"/>
    </xf>
    <xf numFmtId="176" fontId="7" fillId="0" borderId="35" xfId="0" applyNumberFormat="1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left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left" vertical="center" wrapText="1"/>
    </xf>
    <xf numFmtId="176" fontId="7" fillId="0" borderId="2" xfId="0" applyNumberFormat="1" applyFont="1" applyBorder="1" applyAlignment="1">
      <alignment horizontal="right" vertical="center" wrapText="1"/>
    </xf>
    <xf numFmtId="176" fontId="7" fillId="0" borderId="0" xfId="0" applyNumberFormat="1" applyFont="1" applyBorder="1" applyAlignment="1">
      <alignment horizontal="left" vertical="center" wrapText="1"/>
    </xf>
    <xf numFmtId="176" fontId="7" fillId="0" borderId="4" xfId="0" applyNumberFormat="1" applyFont="1" applyBorder="1" applyAlignment="1">
      <alignment horizontal="left" vertical="center" wrapText="1"/>
    </xf>
    <xf numFmtId="176" fontId="7" fillId="0" borderId="2" xfId="0" applyNumberFormat="1" applyFont="1" applyBorder="1" applyAlignment="1">
      <alignment horizontal="right" vertical="center" wrapText="1"/>
    </xf>
    <xf numFmtId="176" fontId="7" fillId="0" borderId="5" xfId="0" applyNumberFormat="1" applyFont="1" applyBorder="1" applyAlignment="1">
      <alignment horizontal="right" vertical="center" wrapText="1"/>
    </xf>
    <xf numFmtId="176" fontId="7" fillId="0" borderId="0" xfId="0" applyNumberFormat="1" applyFont="1" applyBorder="1" applyAlignment="1">
      <alignment horizontal="right" vertical="center" wrapText="1"/>
    </xf>
    <xf numFmtId="176" fontId="7" fillId="0" borderId="0" xfId="0" applyNumberFormat="1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176" fontId="7" fillId="0" borderId="8" xfId="0" applyNumberFormat="1" applyFont="1" applyBorder="1" applyAlignment="1">
      <alignment horizontal="left" vertical="center" wrapText="1"/>
    </xf>
    <xf numFmtId="176" fontId="7" fillId="0" borderId="19" xfId="0" applyNumberFormat="1" applyFont="1" applyBorder="1" applyAlignment="1">
      <alignment horizontal="left" vertical="center" wrapText="1"/>
    </xf>
    <xf numFmtId="176" fontId="7" fillId="0" borderId="19" xfId="0" applyNumberFormat="1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right" vertical="center" wrapText="1"/>
    </xf>
    <xf numFmtId="176" fontId="7" fillId="0" borderId="2" xfId="0" applyNumberFormat="1" applyFont="1" applyBorder="1" applyAlignment="1">
      <alignment horizontal="right" vertical="center" wrapText="1"/>
    </xf>
    <xf numFmtId="176" fontId="7" fillId="0" borderId="20" xfId="0" applyNumberFormat="1" applyFont="1" applyBorder="1" applyAlignment="1">
      <alignment horizontal="right" vertical="center" wrapText="1"/>
    </xf>
    <xf numFmtId="0" fontId="7" fillId="0" borderId="36" xfId="0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left" vertical="center" wrapText="1"/>
    </xf>
    <xf numFmtId="176" fontId="7" fillId="0" borderId="5" xfId="0" applyNumberFormat="1" applyFont="1" applyBorder="1" applyAlignment="1">
      <alignment horizontal="right" vertical="center" wrapText="1"/>
    </xf>
    <xf numFmtId="176" fontId="7" fillId="0" borderId="0" xfId="0" applyNumberFormat="1" applyFont="1" applyBorder="1" applyAlignment="1">
      <alignment horizontal="left" vertical="center" wrapText="1"/>
    </xf>
    <xf numFmtId="176" fontId="7" fillId="0" borderId="0" xfId="0" applyNumberFormat="1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right" vertical="center" wrapText="1"/>
    </xf>
    <xf numFmtId="0" fontId="7" fillId="0" borderId="24" xfId="0" applyFont="1" applyBorder="1" applyAlignment="1">
      <alignment horizontal="center" vertical="center" wrapText="1"/>
    </xf>
    <xf numFmtId="176" fontId="7" fillId="0" borderId="8" xfId="0" applyNumberFormat="1" applyFont="1" applyBorder="1" applyAlignment="1">
      <alignment horizontal="left" vertical="center" wrapText="1"/>
    </xf>
    <xf numFmtId="176" fontId="7" fillId="0" borderId="4" xfId="0" applyNumberFormat="1" applyFont="1" applyBorder="1" applyAlignment="1">
      <alignment horizontal="left" vertical="center" wrapText="1"/>
    </xf>
    <xf numFmtId="176" fontId="7" fillId="0" borderId="2" xfId="0" applyNumberFormat="1" applyFont="1" applyBorder="1" applyAlignment="1">
      <alignment horizontal="right" vertical="center" wrapText="1"/>
    </xf>
    <xf numFmtId="0" fontId="7" fillId="0" borderId="69" xfId="0" applyFont="1" applyBorder="1" applyAlignment="1">
      <alignment horizontal="center" vertical="center" wrapText="1"/>
    </xf>
    <xf numFmtId="176" fontId="10" fillId="0" borderId="87" xfId="0" applyNumberFormat="1" applyFont="1" applyBorder="1" applyAlignment="1">
      <alignment horizontal="right" vertical="center" wrapText="1"/>
    </xf>
    <xf numFmtId="176" fontId="7" fillId="0" borderId="9" xfId="0" applyNumberFormat="1" applyFont="1" applyBorder="1" applyAlignment="1">
      <alignment horizontal="right" vertical="center" wrapText="1"/>
    </xf>
    <xf numFmtId="176" fontId="7" fillId="0" borderId="5" xfId="0" applyNumberFormat="1" applyFont="1" applyBorder="1" applyAlignment="1">
      <alignment horizontal="right" vertical="center" wrapText="1"/>
    </xf>
    <xf numFmtId="176" fontId="7" fillId="0" borderId="22" xfId="0" applyNumberFormat="1" applyFont="1" applyBorder="1" applyAlignment="1">
      <alignment horizontal="left" vertical="center" wrapText="1"/>
    </xf>
    <xf numFmtId="179" fontId="13" fillId="0" borderId="0" xfId="7" applyNumberFormat="1" applyFont="1">
      <alignment vertical="center"/>
    </xf>
    <xf numFmtId="176" fontId="7" fillId="0" borderId="0" xfId="0" applyNumberFormat="1" applyFont="1" applyBorder="1" applyAlignment="1">
      <alignment horizontal="left" vertical="center" wrapText="1"/>
    </xf>
    <xf numFmtId="0" fontId="7" fillId="0" borderId="56" xfId="0" applyFont="1" applyBorder="1" applyAlignment="1">
      <alignment horizontal="center" vertical="center" wrapText="1"/>
    </xf>
    <xf numFmtId="176" fontId="7" fillId="0" borderId="19" xfId="0" applyNumberFormat="1" applyFont="1" applyBorder="1" applyAlignment="1">
      <alignment horizontal="left" vertical="center" wrapText="1"/>
    </xf>
    <xf numFmtId="176" fontId="7" fillId="0" borderId="0" xfId="0" applyNumberFormat="1" applyFont="1" applyBorder="1" applyAlignment="1">
      <alignment horizontal="left" vertical="center" wrapText="1"/>
    </xf>
    <xf numFmtId="176" fontId="7" fillId="0" borderId="8" xfId="0" applyNumberFormat="1" applyFont="1" applyBorder="1" applyAlignment="1">
      <alignment horizontal="left" vertical="center" wrapText="1"/>
    </xf>
    <xf numFmtId="176" fontId="7" fillId="0" borderId="4" xfId="0" applyNumberFormat="1" applyFont="1" applyBorder="1" applyAlignment="1">
      <alignment horizontal="left" vertical="center" wrapText="1"/>
    </xf>
    <xf numFmtId="176" fontId="7" fillId="0" borderId="0" xfId="0" applyNumberFormat="1" applyFont="1" applyBorder="1" applyAlignment="1">
      <alignment horizontal="right" vertical="center" wrapText="1"/>
    </xf>
    <xf numFmtId="176" fontId="7" fillId="0" borderId="2" xfId="0" applyNumberFormat="1" applyFont="1" applyBorder="1" applyAlignment="1">
      <alignment horizontal="right" vertical="center" wrapText="1"/>
    </xf>
    <xf numFmtId="0" fontId="7" fillId="0" borderId="78" xfId="0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right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20" xfId="0" applyNumberFormat="1" applyFont="1" applyBorder="1" applyAlignment="1">
      <alignment horizontal="right" vertical="center" wrapText="1"/>
    </xf>
    <xf numFmtId="176" fontId="7" fillId="0" borderId="0" xfId="0" applyNumberFormat="1" applyFont="1" applyBorder="1" applyAlignment="1">
      <alignment horizontal="left" vertical="center" wrapText="1"/>
    </xf>
    <xf numFmtId="176" fontId="7" fillId="0" borderId="2" xfId="0" applyNumberFormat="1" applyFont="1" applyBorder="1" applyAlignment="1">
      <alignment horizontal="right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left" vertical="center" wrapText="1"/>
    </xf>
    <xf numFmtId="176" fontId="7" fillId="0" borderId="2" xfId="0" applyNumberFormat="1" applyFont="1" applyBorder="1" applyAlignment="1">
      <alignment horizontal="right" vertical="center" wrapText="1"/>
    </xf>
    <xf numFmtId="43" fontId="5" fillId="0" borderId="0" xfId="0" applyNumberFormat="1" applyFont="1">
      <alignment vertical="center"/>
    </xf>
    <xf numFmtId="176" fontId="7" fillId="0" borderId="0" xfId="0" applyNumberFormat="1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right" vertical="center" wrapText="1"/>
    </xf>
    <xf numFmtId="41" fontId="5" fillId="0" borderId="0" xfId="0" applyNumberFormat="1" applyFont="1">
      <alignment vertical="center"/>
    </xf>
    <xf numFmtId="41" fontId="11" fillId="0" borderId="0" xfId="0" applyNumberFormat="1" applyFont="1">
      <alignment vertical="center"/>
    </xf>
    <xf numFmtId="176" fontId="11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41" fontId="11" fillId="0" borderId="0" xfId="1" applyFont="1" applyAlignment="1">
      <alignment horizontal="center" vertical="center"/>
    </xf>
    <xf numFmtId="41" fontId="16" fillId="3" borderId="0" xfId="0" applyNumberFormat="1" applyFont="1" applyFill="1">
      <alignment vertical="center"/>
    </xf>
    <xf numFmtId="176" fontId="7" fillId="0" borderId="0" xfId="0" applyNumberFormat="1" applyFont="1" applyBorder="1" applyAlignment="1">
      <alignment horizontal="left" vertical="center" wrapText="1"/>
    </xf>
    <xf numFmtId="176" fontId="7" fillId="0" borderId="0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176" fontId="10" fillId="0" borderId="30" xfId="0" applyNumberFormat="1" applyFont="1" applyBorder="1" applyAlignment="1">
      <alignment horizontal="right" vertical="center" wrapText="1"/>
    </xf>
    <xf numFmtId="0" fontId="7" fillId="0" borderId="101" xfId="0" applyFont="1" applyBorder="1" applyAlignment="1">
      <alignment horizontal="center" vertical="center" wrapText="1"/>
    </xf>
    <xf numFmtId="176" fontId="7" fillId="0" borderId="104" xfId="0" applyNumberFormat="1" applyFont="1" applyBorder="1" applyAlignment="1">
      <alignment vertical="center" wrapText="1"/>
    </xf>
    <xf numFmtId="180" fontId="10" fillId="0" borderId="6" xfId="1" applyNumberFormat="1" applyFont="1" applyBorder="1" applyAlignment="1">
      <alignment horizontal="right" vertical="center" wrapText="1"/>
    </xf>
    <xf numFmtId="180" fontId="10" fillId="0" borderId="10" xfId="1" applyNumberFormat="1" applyFont="1" applyBorder="1" applyAlignment="1">
      <alignment horizontal="right" vertical="center" wrapText="1"/>
    </xf>
    <xf numFmtId="180" fontId="10" fillId="0" borderId="12" xfId="1" applyNumberFormat="1" applyFont="1" applyBorder="1" applyAlignment="1">
      <alignment horizontal="right" vertical="center" wrapText="1"/>
    </xf>
    <xf numFmtId="180" fontId="10" fillId="0" borderId="24" xfId="1" applyNumberFormat="1" applyFont="1" applyBorder="1" applyAlignment="1">
      <alignment horizontal="right" vertical="center" wrapText="1"/>
    </xf>
    <xf numFmtId="180" fontId="10" fillId="0" borderId="18" xfId="1" applyNumberFormat="1" applyFont="1" applyBorder="1" applyAlignment="1">
      <alignment horizontal="right" vertical="center" wrapText="1"/>
    </xf>
    <xf numFmtId="180" fontId="10" fillId="0" borderId="13" xfId="0" applyNumberFormat="1" applyFont="1" applyBorder="1" applyAlignment="1">
      <alignment horizontal="right" vertical="center" wrapText="1"/>
    </xf>
    <xf numFmtId="180" fontId="10" fillId="0" borderId="102" xfId="0" applyNumberFormat="1" applyFont="1" applyBorder="1" applyAlignment="1">
      <alignment horizontal="right" vertical="center" wrapText="1"/>
    </xf>
    <xf numFmtId="180" fontId="10" fillId="0" borderId="24" xfId="0" applyNumberFormat="1" applyFont="1" applyBorder="1" applyAlignment="1">
      <alignment horizontal="right" vertical="center" wrapText="1"/>
    </xf>
    <xf numFmtId="180" fontId="10" fillId="0" borderId="17" xfId="0" applyNumberFormat="1" applyFont="1" applyBorder="1" applyAlignment="1">
      <alignment horizontal="right" vertical="center" wrapText="1"/>
    </xf>
    <xf numFmtId="180" fontId="10" fillId="0" borderId="18" xfId="0" applyNumberFormat="1" applyFont="1" applyBorder="1" applyAlignment="1">
      <alignment horizontal="right" vertical="center" wrapText="1"/>
    </xf>
    <xf numFmtId="180" fontId="10" fillId="0" borderId="78" xfId="0" applyNumberFormat="1" applyFont="1" applyBorder="1" applyAlignment="1">
      <alignment horizontal="right" vertical="center" wrapText="1"/>
    </xf>
    <xf numFmtId="180" fontId="10" fillId="0" borderId="6" xfId="0" applyNumberFormat="1" applyFont="1" applyBorder="1" applyAlignment="1">
      <alignment horizontal="right" vertical="center" wrapText="1"/>
    </xf>
    <xf numFmtId="180" fontId="10" fillId="0" borderId="29" xfId="0" applyNumberFormat="1" applyFont="1" applyBorder="1" applyAlignment="1">
      <alignment horizontal="right" vertical="center" wrapText="1"/>
    </xf>
    <xf numFmtId="180" fontId="10" fillId="0" borderId="26" xfId="0" applyNumberFormat="1" applyFont="1" applyBorder="1" applyAlignment="1">
      <alignment horizontal="right" vertical="center" wrapText="1"/>
    </xf>
    <xf numFmtId="180" fontId="10" fillId="0" borderId="28" xfId="0" applyNumberFormat="1" applyFont="1" applyBorder="1" applyAlignment="1">
      <alignment horizontal="right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176" fontId="14" fillId="0" borderId="0" xfId="0" applyNumberFormat="1" applyFont="1" applyBorder="1" applyAlignment="1">
      <alignment horizontal="center" vertical="center" wrapText="1"/>
    </xf>
    <xf numFmtId="176" fontId="7" fillId="0" borderId="3" xfId="0" quotePrefix="1" applyNumberFormat="1" applyFont="1" applyBorder="1" applyAlignment="1">
      <alignment horizontal="left" vertical="center" wrapText="1"/>
    </xf>
    <xf numFmtId="176" fontId="7" fillId="0" borderId="4" xfId="0" applyNumberFormat="1" applyFont="1" applyBorder="1" applyAlignment="1">
      <alignment horizontal="left" vertical="center" wrapText="1"/>
    </xf>
    <xf numFmtId="176" fontId="7" fillId="0" borderId="0" xfId="0" applyNumberFormat="1" applyFont="1" applyBorder="1" applyAlignment="1">
      <alignment horizontal="center" vertical="center" wrapText="1"/>
    </xf>
    <xf numFmtId="180" fontId="10" fillId="0" borderId="52" xfId="1" applyNumberFormat="1" applyFont="1" applyBorder="1" applyAlignment="1">
      <alignment horizontal="right" vertical="center" wrapText="1"/>
    </xf>
    <xf numFmtId="180" fontId="10" fillId="0" borderId="34" xfId="1" applyNumberFormat="1" applyFont="1" applyBorder="1" applyAlignment="1">
      <alignment horizontal="right" vertical="center" wrapText="1"/>
    </xf>
    <xf numFmtId="176" fontId="7" fillId="0" borderId="33" xfId="0" applyNumberFormat="1" applyFont="1" applyBorder="1" applyAlignment="1">
      <alignment horizontal="left" vertical="center" wrapText="1"/>
    </xf>
    <xf numFmtId="176" fontId="7" fillId="0" borderId="19" xfId="0" applyNumberFormat="1" applyFont="1" applyBorder="1" applyAlignment="1">
      <alignment horizontal="left" vertical="center" wrapText="1"/>
    </xf>
    <xf numFmtId="176" fontId="7" fillId="0" borderId="19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left" vertical="center" wrapText="1"/>
    </xf>
    <xf numFmtId="176" fontId="7" fillId="0" borderId="77" xfId="0" applyNumberFormat="1" applyFont="1" applyBorder="1" applyAlignment="1">
      <alignment horizontal="left" vertical="center" wrapText="1"/>
    </xf>
    <xf numFmtId="180" fontId="10" fillId="0" borderId="18" xfId="1" applyNumberFormat="1" applyFont="1" applyBorder="1" applyAlignment="1">
      <alignment horizontal="right" vertical="center" wrapText="1"/>
    </xf>
    <xf numFmtId="180" fontId="10" fillId="0" borderId="25" xfId="1" applyNumberFormat="1" applyFont="1" applyBorder="1" applyAlignment="1">
      <alignment horizontal="right" vertical="center" wrapText="1"/>
    </xf>
    <xf numFmtId="180" fontId="10" fillId="0" borderId="24" xfId="1" applyNumberFormat="1" applyFont="1" applyBorder="1" applyAlignment="1">
      <alignment horizontal="right" vertical="center" wrapText="1"/>
    </xf>
    <xf numFmtId="176" fontId="7" fillId="0" borderId="0" xfId="0" applyNumberFormat="1" applyFont="1" applyBorder="1" applyAlignment="1">
      <alignment horizontal="right" vertical="center" wrapText="1"/>
    </xf>
    <xf numFmtId="0" fontId="7" fillId="0" borderId="37" xfId="0" quotePrefix="1" applyFont="1" applyBorder="1" applyAlignment="1">
      <alignment horizontal="center" vertical="center" wrapText="1"/>
    </xf>
    <xf numFmtId="0" fontId="7" fillId="0" borderId="38" xfId="0" quotePrefix="1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5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176" fontId="7" fillId="0" borderId="35" xfId="0" applyNumberFormat="1" applyFont="1" applyBorder="1" applyAlignment="1">
      <alignment horizontal="center" vertical="center" wrapText="1"/>
    </xf>
    <xf numFmtId="176" fontId="7" fillId="0" borderId="8" xfId="0" applyNumberFormat="1" applyFont="1" applyBorder="1" applyAlignment="1">
      <alignment horizontal="center" vertical="center" wrapText="1"/>
    </xf>
    <xf numFmtId="176" fontId="7" fillId="0" borderId="9" xfId="0" applyNumberFormat="1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left" vertical="center" wrapText="1"/>
    </xf>
    <xf numFmtId="176" fontId="7" fillId="0" borderId="19" xfId="0" applyNumberFormat="1" applyFont="1" applyBorder="1" applyAlignment="1">
      <alignment horizontal="right" vertical="center" wrapText="1"/>
    </xf>
    <xf numFmtId="180" fontId="10" fillId="0" borderId="12" xfId="1" applyNumberFormat="1" applyFont="1" applyBorder="1" applyAlignment="1">
      <alignment horizontal="right" vertical="center" wrapText="1"/>
    </xf>
    <xf numFmtId="176" fontId="7" fillId="0" borderId="33" xfId="0" quotePrefix="1" applyNumberFormat="1" applyFont="1" applyBorder="1" applyAlignment="1">
      <alignment horizontal="left" vertical="center" wrapText="1"/>
    </xf>
    <xf numFmtId="176" fontId="7" fillId="0" borderId="20" xfId="0" applyNumberFormat="1" applyFont="1" applyBorder="1" applyAlignment="1">
      <alignment horizontal="left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8" xfId="0" applyNumberFormat="1" applyFont="1" applyBorder="1" applyAlignment="1">
      <alignment horizontal="left" vertical="center" wrapText="1"/>
    </xf>
    <xf numFmtId="0" fontId="8" fillId="0" borderId="58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74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176" fontId="7" fillId="0" borderId="30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57" xfId="0" applyFont="1" applyBorder="1" applyAlignment="1">
      <alignment horizontal="right" vertical="center"/>
    </xf>
    <xf numFmtId="0" fontId="8" fillId="2" borderId="50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60" xfId="0" applyFont="1" applyFill="1" applyBorder="1" applyAlignment="1">
      <alignment horizontal="center" vertical="center" wrapText="1"/>
    </xf>
    <xf numFmtId="41" fontId="8" fillId="2" borderId="61" xfId="1" applyFont="1" applyFill="1" applyBorder="1" applyAlignment="1">
      <alignment horizontal="center" vertical="center" wrapText="1"/>
    </xf>
    <xf numFmtId="41" fontId="8" fillId="2" borderId="62" xfId="1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176" fontId="7" fillId="0" borderId="70" xfId="0" applyNumberFormat="1" applyFont="1" applyBorder="1" applyAlignment="1">
      <alignment horizontal="left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180" fontId="10" fillId="0" borderId="95" xfId="1" applyNumberFormat="1" applyFont="1" applyBorder="1" applyAlignment="1">
      <alignment horizontal="right" vertical="center" wrapText="1"/>
    </xf>
    <xf numFmtId="180" fontId="10" fillId="0" borderId="72" xfId="1" applyNumberFormat="1" applyFont="1" applyBorder="1" applyAlignment="1">
      <alignment horizontal="right" vertical="center" wrapText="1"/>
    </xf>
    <xf numFmtId="180" fontId="10" fillId="0" borderId="56" xfId="1" applyNumberFormat="1" applyFont="1" applyBorder="1" applyAlignment="1">
      <alignment horizontal="right" vertical="center" wrapText="1"/>
    </xf>
    <xf numFmtId="180" fontId="10" fillId="0" borderId="63" xfId="1" applyNumberFormat="1" applyFont="1" applyBorder="1" applyAlignment="1">
      <alignment horizontal="right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76" fontId="7" fillId="0" borderId="7" xfId="0" applyNumberFormat="1" applyFont="1" applyBorder="1" applyAlignment="1">
      <alignment horizontal="left" vertical="center" wrapText="1"/>
    </xf>
    <xf numFmtId="176" fontId="7" fillId="0" borderId="104" xfId="0" applyNumberFormat="1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7" fillId="0" borderId="82" xfId="0" applyFont="1" applyBorder="1" applyAlignment="1">
      <alignment horizontal="center" vertical="center" wrapText="1"/>
    </xf>
    <xf numFmtId="0" fontId="7" fillId="0" borderId="83" xfId="0" applyFont="1" applyBorder="1" applyAlignment="1">
      <alignment horizontal="center" vertical="center" wrapText="1"/>
    </xf>
    <xf numFmtId="0" fontId="7" fillId="0" borderId="84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 wrapText="1"/>
    </xf>
    <xf numFmtId="176" fontId="10" fillId="0" borderId="74" xfId="0" applyNumberFormat="1" applyFont="1" applyBorder="1" applyAlignment="1">
      <alignment horizontal="right" vertical="center" wrapText="1"/>
    </xf>
    <xf numFmtId="176" fontId="10" fillId="0" borderId="59" xfId="0" applyNumberFormat="1" applyFont="1" applyBorder="1" applyAlignment="1">
      <alignment horizontal="right" vertical="center" wrapText="1"/>
    </xf>
    <xf numFmtId="176" fontId="10" fillId="0" borderId="71" xfId="0" applyNumberFormat="1" applyFont="1" applyBorder="1" applyAlignment="1">
      <alignment horizontal="right" vertical="center" wrapText="1"/>
    </xf>
    <xf numFmtId="176" fontId="10" fillId="0" borderId="72" xfId="0" applyNumberFormat="1" applyFont="1" applyBorder="1" applyAlignment="1">
      <alignment horizontal="right" vertical="center" wrapText="1"/>
    </xf>
    <xf numFmtId="176" fontId="10" fillId="0" borderId="56" xfId="0" applyNumberFormat="1" applyFont="1" applyBorder="1" applyAlignment="1">
      <alignment horizontal="right" vertical="center" wrapText="1"/>
    </xf>
    <xf numFmtId="176" fontId="7" fillId="0" borderId="94" xfId="0" applyNumberFormat="1" applyFont="1" applyBorder="1" applyAlignment="1">
      <alignment horizontal="left" vertical="center" wrapText="1"/>
    </xf>
    <xf numFmtId="176" fontId="7" fillId="0" borderId="32" xfId="0" applyNumberFormat="1" applyFont="1" applyBorder="1" applyAlignment="1">
      <alignment horizontal="left" vertical="center" wrapText="1"/>
    </xf>
    <xf numFmtId="176" fontId="7" fillId="0" borderId="32" xfId="0" applyNumberFormat="1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92" xfId="0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left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3" xfId="0" applyFont="1" applyBorder="1" applyAlignment="1">
      <alignment horizontal="center" vertical="center" wrapText="1"/>
    </xf>
    <xf numFmtId="176" fontId="10" fillId="0" borderId="90" xfId="0" applyNumberFormat="1" applyFont="1" applyBorder="1" applyAlignment="1">
      <alignment vertical="center" wrapText="1"/>
    </xf>
    <xf numFmtId="176" fontId="10" fillId="0" borderId="1" xfId="0" applyNumberFormat="1" applyFont="1" applyBorder="1" applyAlignment="1">
      <alignment vertical="center" wrapText="1"/>
    </xf>
    <xf numFmtId="176" fontId="10" fillId="0" borderId="91" xfId="0" applyNumberFormat="1" applyFont="1" applyBorder="1" applyAlignment="1">
      <alignment vertical="center" wrapText="1"/>
    </xf>
    <xf numFmtId="0" fontId="7" fillId="0" borderId="88" xfId="0" quotePrefix="1" applyFont="1" applyBorder="1" applyAlignment="1">
      <alignment horizontal="center" vertical="center" wrapText="1"/>
    </xf>
    <xf numFmtId="0" fontId="7" fillId="0" borderId="89" xfId="0" quotePrefix="1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78" xfId="0" applyFont="1" applyBorder="1" applyAlignment="1">
      <alignment horizontal="center" vertical="center" wrapText="1"/>
    </xf>
    <xf numFmtId="0" fontId="7" fillId="0" borderId="85" xfId="0" applyFont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 wrapText="1"/>
    </xf>
    <xf numFmtId="176" fontId="7" fillId="0" borderId="103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right" vertical="center" wrapText="1"/>
    </xf>
    <xf numFmtId="176" fontId="7" fillId="0" borderId="79" xfId="0" applyNumberFormat="1" applyFont="1" applyBorder="1" applyAlignment="1">
      <alignment horizontal="left" vertical="center" wrapText="1"/>
    </xf>
    <xf numFmtId="176" fontId="7" fillId="0" borderId="80" xfId="0" applyNumberFormat="1" applyFont="1" applyBorder="1" applyAlignment="1">
      <alignment horizontal="left" vertical="center" wrapText="1"/>
    </xf>
    <xf numFmtId="176" fontId="7" fillId="0" borderId="81" xfId="0" applyNumberFormat="1" applyFont="1" applyBorder="1" applyAlignment="1">
      <alignment horizontal="left" vertical="center" wrapText="1"/>
    </xf>
    <xf numFmtId="176" fontId="7" fillId="0" borderId="2" xfId="0" applyNumberFormat="1" applyFont="1" applyBorder="1" applyAlignment="1">
      <alignment horizontal="left" vertical="center" wrapText="1"/>
    </xf>
    <xf numFmtId="176" fontId="7" fillId="0" borderId="8" xfId="0" applyNumberFormat="1" applyFont="1" applyBorder="1" applyAlignment="1">
      <alignment horizontal="right" vertical="center" wrapText="1"/>
    </xf>
    <xf numFmtId="176" fontId="7" fillId="0" borderId="9" xfId="0" applyNumberFormat="1" applyFont="1" applyBorder="1" applyAlignment="1">
      <alignment horizontal="right" vertical="center" wrapText="1"/>
    </xf>
    <xf numFmtId="176" fontId="7" fillId="0" borderId="0" xfId="0" quotePrefix="1" applyNumberFormat="1" applyFont="1" applyBorder="1" applyAlignment="1">
      <alignment horizontal="center" vertical="center" wrapText="1"/>
    </xf>
    <xf numFmtId="176" fontId="7" fillId="0" borderId="31" xfId="0" applyNumberFormat="1" applyFont="1" applyBorder="1" applyAlignment="1">
      <alignment horizontal="left" vertical="center" wrapText="1"/>
    </xf>
    <xf numFmtId="176" fontId="7" fillId="0" borderId="15" xfId="0" applyNumberFormat="1" applyFont="1" applyBorder="1" applyAlignment="1">
      <alignment horizontal="left" vertical="center" wrapText="1"/>
    </xf>
    <xf numFmtId="176" fontId="7" fillId="0" borderId="16" xfId="0" applyNumberFormat="1" applyFont="1" applyBorder="1" applyAlignment="1">
      <alignment horizontal="left" vertical="center" wrapText="1"/>
    </xf>
    <xf numFmtId="176" fontId="14" fillId="0" borderId="1" xfId="0" quotePrefix="1" applyNumberFormat="1" applyFont="1" applyBorder="1" applyAlignment="1">
      <alignment horizontal="left" vertical="center" wrapText="1"/>
    </xf>
    <xf numFmtId="176" fontId="14" fillId="0" borderId="0" xfId="0" applyNumberFormat="1" applyFont="1" applyBorder="1" applyAlignment="1">
      <alignment horizontal="left" vertical="center" wrapText="1"/>
    </xf>
    <xf numFmtId="176" fontId="14" fillId="0" borderId="3" xfId="0" applyNumberFormat="1" applyFont="1" applyBorder="1" applyAlignment="1">
      <alignment horizontal="left" vertical="center" wrapText="1"/>
    </xf>
    <xf numFmtId="176" fontId="14" fillId="0" borderId="4" xfId="0" applyNumberFormat="1" applyFont="1" applyBorder="1" applyAlignment="1">
      <alignment horizontal="left" vertical="center" wrapText="1"/>
    </xf>
    <xf numFmtId="0" fontId="7" fillId="0" borderId="73" xfId="0" applyFont="1" applyBorder="1" applyAlignment="1">
      <alignment horizontal="center" vertical="center" wrapText="1"/>
    </xf>
    <xf numFmtId="176" fontId="7" fillId="0" borderId="20" xfId="0" applyNumberFormat="1" applyFont="1" applyBorder="1" applyAlignment="1">
      <alignment horizontal="right" vertical="center" wrapText="1"/>
    </xf>
    <xf numFmtId="176" fontId="7" fillId="0" borderId="22" xfId="0" applyNumberFormat="1" applyFont="1" applyBorder="1" applyAlignment="1">
      <alignment horizontal="left" vertical="center" wrapText="1"/>
    </xf>
    <xf numFmtId="176" fontId="7" fillId="0" borderId="22" xfId="0" applyNumberFormat="1" applyFont="1" applyBorder="1" applyAlignment="1">
      <alignment horizontal="center" vertical="center" wrapText="1"/>
    </xf>
    <xf numFmtId="176" fontId="14" fillId="0" borderId="77" xfId="0" applyNumberFormat="1" applyFont="1" applyBorder="1" applyAlignment="1">
      <alignment horizontal="left" vertical="center" wrapText="1"/>
    </xf>
    <xf numFmtId="176" fontId="7" fillId="0" borderId="22" xfId="0" applyNumberFormat="1" applyFont="1" applyBorder="1" applyAlignment="1">
      <alignment horizontal="right" vertical="center" wrapText="1"/>
    </xf>
    <xf numFmtId="176" fontId="7" fillId="0" borderId="75" xfId="0" applyNumberFormat="1" applyFont="1" applyBorder="1" applyAlignment="1">
      <alignment horizontal="right" vertical="center" wrapText="1"/>
    </xf>
    <xf numFmtId="176" fontId="7" fillId="0" borderId="4" xfId="0" applyNumberFormat="1" applyFont="1" applyBorder="1" applyAlignment="1">
      <alignment horizontal="right" vertical="center" wrapText="1"/>
    </xf>
    <xf numFmtId="176" fontId="7" fillId="0" borderId="5" xfId="0" applyNumberFormat="1" applyFont="1" applyBorder="1" applyAlignment="1">
      <alignment horizontal="right" vertical="center" wrapText="1"/>
    </xf>
    <xf numFmtId="0" fontId="7" fillId="0" borderId="77" xfId="0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left" vertical="center" wrapText="1"/>
    </xf>
    <xf numFmtId="177" fontId="7" fillId="0" borderId="0" xfId="0" applyNumberFormat="1" applyFont="1" applyBorder="1" applyAlignment="1">
      <alignment horizontal="center" vertical="center" wrapText="1"/>
    </xf>
    <xf numFmtId="178" fontId="7" fillId="4" borderId="0" xfId="0" quotePrefix="1" applyNumberFormat="1" applyFont="1" applyFill="1" applyBorder="1" applyAlignment="1">
      <alignment horizontal="center" vertical="center" wrapText="1"/>
    </xf>
    <xf numFmtId="178" fontId="7" fillId="4" borderId="0" xfId="0" applyNumberFormat="1" applyFont="1" applyFill="1" applyBorder="1" applyAlignment="1">
      <alignment horizontal="center" vertical="center" wrapText="1"/>
    </xf>
    <xf numFmtId="177" fontId="7" fillId="0" borderId="0" xfId="0" quotePrefix="1" applyNumberFormat="1" applyFont="1" applyBorder="1" applyAlignment="1">
      <alignment horizontal="center" vertical="center" wrapText="1"/>
    </xf>
    <xf numFmtId="176" fontId="7" fillId="0" borderId="35" xfId="0" applyNumberFormat="1" applyFont="1" applyBorder="1" applyAlignment="1">
      <alignment horizontal="left" vertical="center" wrapText="1"/>
    </xf>
    <xf numFmtId="0" fontId="7" fillId="0" borderId="67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0" fontId="8" fillId="2" borderId="65" xfId="0" applyFont="1" applyFill="1" applyBorder="1" applyAlignment="1">
      <alignment horizontal="center" vertical="center" wrapText="1"/>
    </xf>
    <xf numFmtId="0" fontId="8" fillId="2" borderId="66" xfId="0" applyFont="1" applyFill="1" applyBorder="1" applyAlignment="1">
      <alignment horizontal="center" vertical="center" wrapText="1"/>
    </xf>
    <xf numFmtId="176" fontId="7" fillId="0" borderId="9" xfId="0" applyNumberFormat="1" applyFont="1" applyBorder="1" applyAlignment="1">
      <alignment horizontal="left" vertical="center" wrapText="1"/>
    </xf>
    <xf numFmtId="176" fontId="10" fillId="0" borderId="70" xfId="0" applyNumberFormat="1" applyFont="1" applyBorder="1" applyAlignment="1">
      <alignment horizontal="right" vertical="center" wrapText="1"/>
    </xf>
    <xf numFmtId="176" fontId="10" fillId="0" borderId="30" xfId="0" applyNumberFormat="1" applyFont="1" applyBorder="1" applyAlignment="1">
      <alignment horizontal="right" vertical="center" wrapText="1"/>
    </xf>
    <xf numFmtId="176" fontId="10" fillId="0" borderId="58" xfId="0" applyNumberFormat="1" applyFont="1" applyBorder="1" applyAlignment="1">
      <alignment horizontal="right" vertical="center" wrapText="1"/>
    </xf>
    <xf numFmtId="0" fontId="7" fillId="0" borderId="69" xfId="0" applyFont="1" applyBorder="1" applyAlignment="1">
      <alignment horizontal="center" vertical="center" wrapText="1"/>
    </xf>
    <xf numFmtId="0" fontId="7" fillId="0" borderId="99" xfId="0" quotePrefix="1" applyFont="1" applyBorder="1" applyAlignment="1">
      <alignment horizontal="center" vertical="center" wrapText="1"/>
    </xf>
    <xf numFmtId="0" fontId="7" fillId="0" borderId="21" xfId="0" quotePrefix="1" applyFont="1" applyBorder="1" applyAlignment="1">
      <alignment horizontal="center" vertical="center" wrapText="1"/>
    </xf>
    <xf numFmtId="0" fontId="7" fillId="0" borderId="10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77" fontId="7" fillId="4" borderId="19" xfId="0" applyNumberFormat="1" applyFont="1" applyFill="1" applyBorder="1" applyAlignment="1">
      <alignment horizontal="center" vertical="center" wrapText="1"/>
    </xf>
    <xf numFmtId="176" fontId="7" fillId="0" borderId="83" xfId="0" applyNumberFormat="1" applyFont="1" applyBorder="1" applyAlignment="1">
      <alignment horizontal="center" vertical="center" wrapText="1"/>
    </xf>
    <xf numFmtId="180" fontId="10" fillId="0" borderId="87" xfId="0" applyNumberFormat="1" applyFont="1" applyBorder="1" applyAlignment="1">
      <alignment horizontal="right" vertical="center" wrapText="1"/>
    </xf>
    <xf numFmtId="180" fontId="10" fillId="0" borderId="34" xfId="0" applyNumberFormat="1" applyFont="1" applyBorder="1" applyAlignment="1">
      <alignment horizontal="right" vertical="center" wrapText="1"/>
    </xf>
    <xf numFmtId="180" fontId="10" fillId="0" borderId="53" xfId="0" applyNumberFormat="1" applyFont="1" applyBorder="1" applyAlignment="1">
      <alignment horizontal="right" vertical="center" wrapText="1"/>
    </xf>
    <xf numFmtId="180" fontId="10" fillId="0" borderId="90" xfId="0" applyNumberFormat="1" applyFont="1" applyBorder="1" applyAlignment="1">
      <alignment vertical="center" wrapText="1"/>
    </xf>
    <xf numFmtId="180" fontId="10" fillId="0" borderId="1" xfId="0" applyNumberFormat="1" applyFont="1" applyBorder="1" applyAlignment="1">
      <alignment vertical="center" wrapText="1"/>
    </xf>
    <xf numFmtId="180" fontId="10" fillId="0" borderId="91" xfId="0" applyNumberFormat="1" applyFont="1" applyBorder="1" applyAlignment="1">
      <alignment vertical="center" wrapText="1"/>
    </xf>
    <xf numFmtId="176" fontId="7" fillId="0" borderId="77" xfId="0" applyNumberFormat="1" applyFont="1" applyBorder="1" applyAlignment="1">
      <alignment horizontal="center" vertical="center" wrapText="1"/>
    </xf>
    <xf numFmtId="176" fontId="7" fillId="0" borderId="23" xfId="0" applyNumberFormat="1" applyFont="1" applyBorder="1" applyAlignment="1">
      <alignment horizontal="right" vertical="center" wrapText="1"/>
    </xf>
    <xf numFmtId="176" fontId="7" fillId="0" borderId="76" xfId="0" applyNumberFormat="1" applyFont="1" applyBorder="1" applyAlignment="1">
      <alignment horizontal="right" vertical="center" wrapText="1"/>
    </xf>
    <xf numFmtId="176" fontId="14" fillId="0" borderId="82" xfId="0" applyNumberFormat="1" applyFont="1" applyBorder="1" applyAlignment="1">
      <alignment horizontal="left" vertical="center" wrapText="1"/>
    </xf>
    <xf numFmtId="176" fontId="14" fillId="0" borderId="83" xfId="0" applyNumberFormat="1" applyFont="1" applyBorder="1" applyAlignment="1">
      <alignment horizontal="left" vertical="center" wrapText="1"/>
    </xf>
    <xf numFmtId="176" fontId="7" fillId="0" borderId="23" xfId="0" applyNumberFormat="1" applyFont="1" applyBorder="1" applyAlignment="1">
      <alignment horizontal="left" vertical="center" wrapText="1"/>
    </xf>
    <xf numFmtId="176" fontId="7" fillId="0" borderId="23" xfId="0" applyNumberFormat="1" applyFont="1" applyBorder="1" applyAlignment="1">
      <alignment horizontal="center" vertical="center" wrapText="1"/>
    </xf>
    <xf numFmtId="176" fontId="7" fillId="0" borderId="83" xfId="0" applyNumberFormat="1" applyFont="1" applyBorder="1" applyAlignment="1">
      <alignment horizontal="right" vertical="center" wrapText="1"/>
    </xf>
    <xf numFmtId="176" fontId="7" fillId="0" borderId="96" xfId="0" applyNumberFormat="1" applyFont="1" applyBorder="1" applyAlignment="1">
      <alignment horizontal="right" vertical="center" wrapText="1"/>
    </xf>
    <xf numFmtId="176" fontId="7" fillId="0" borderId="103" xfId="0" applyNumberFormat="1" applyFont="1" applyBorder="1" applyAlignment="1">
      <alignment horizontal="left" vertical="center" wrapText="1"/>
    </xf>
    <xf numFmtId="176" fontId="7" fillId="0" borderId="104" xfId="0" applyNumberFormat="1" applyFont="1" applyBorder="1" applyAlignment="1">
      <alignment horizontal="left" vertical="center" wrapText="1"/>
    </xf>
    <xf numFmtId="176" fontId="7" fillId="0" borderId="105" xfId="0" applyNumberFormat="1" applyFont="1" applyBorder="1" applyAlignment="1">
      <alignment horizontal="left" vertical="center" wrapText="1"/>
    </xf>
    <xf numFmtId="180" fontId="10" fillId="0" borderId="70" xfId="0" applyNumberFormat="1" applyFont="1" applyBorder="1" applyAlignment="1">
      <alignment horizontal="right" vertical="center" wrapText="1"/>
    </xf>
    <xf numFmtId="180" fontId="10" fillId="0" borderId="30" xfId="0" applyNumberFormat="1" applyFont="1" applyBorder="1" applyAlignment="1">
      <alignment horizontal="right" vertical="center" wrapText="1"/>
    </xf>
    <xf numFmtId="180" fontId="10" fillId="0" borderId="58" xfId="0" applyNumberFormat="1" applyFont="1" applyBorder="1" applyAlignment="1">
      <alignment horizontal="right" vertical="center" wrapText="1"/>
    </xf>
    <xf numFmtId="180" fontId="10" fillId="0" borderId="71" xfId="0" applyNumberFormat="1" applyFont="1" applyBorder="1" applyAlignment="1">
      <alignment horizontal="right" vertical="center" wrapText="1"/>
    </xf>
    <xf numFmtId="180" fontId="10" fillId="0" borderId="72" xfId="0" applyNumberFormat="1" applyFont="1" applyBorder="1" applyAlignment="1">
      <alignment horizontal="right" vertical="center" wrapText="1"/>
    </xf>
    <xf numFmtId="180" fontId="10" fillId="0" borderId="56" xfId="0" applyNumberFormat="1" applyFont="1" applyBorder="1" applyAlignment="1">
      <alignment horizontal="right" vertical="center" wrapText="1"/>
    </xf>
    <xf numFmtId="180" fontId="10" fillId="0" borderId="74" xfId="0" applyNumberFormat="1" applyFont="1" applyBorder="1" applyAlignment="1">
      <alignment horizontal="right" vertical="center" wrapText="1"/>
    </xf>
    <xf numFmtId="180" fontId="10" fillId="0" borderId="98" xfId="0" applyNumberFormat="1" applyFont="1" applyBorder="1" applyAlignment="1">
      <alignment horizontal="right" vertical="center" wrapText="1"/>
    </xf>
    <xf numFmtId="0" fontId="7" fillId="0" borderId="97" xfId="0" applyFont="1" applyBorder="1" applyAlignment="1">
      <alignment horizontal="center" vertical="center" wrapText="1"/>
    </xf>
    <xf numFmtId="176" fontId="7" fillId="0" borderId="33" xfId="0" applyNumberFormat="1" applyFont="1" applyBorder="1" applyAlignment="1">
      <alignment horizontal="center" vertical="center" wrapText="1"/>
    </xf>
    <xf numFmtId="180" fontId="10" fillId="0" borderId="52" xfId="0" applyNumberFormat="1" applyFont="1" applyBorder="1" applyAlignment="1">
      <alignment horizontal="right" vertical="center" wrapText="1"/>
    </xf>
    <xf numFmtId="180" fontId="10" fillId="0" borderId="97" xfId="0" applyNumberFormat="1" applyFont="1" applyBorder="1" applyAlignment="1">
      <alignment horizontal="right" vertical="center" wrapText="1"/>
    </xf>
  </cellXfs>
  <cellStyles count="12">
    <cellStyle name="쉼표 [0]" xfId="1" builtinId="6"/>
    <cellStyle name="쉼표 [0] 2" xfId="2"/>
    <cellStyle name="쉼표 [0] 2 2" xfId="3"/>
    <cellStyle name="쉼표 [0] 2 2 2" xfId="4"/>
    <cellStyle name="쉼표 [0] 2 3" xfId="5"/>
    <cellStyle name="쉼표 [0] 3" xfId="6"/>
    <cellStyle name="표준" xfId="0" builtinId="0"/>
    <cellStyle name="표준 2" xfId="7"/>
    <cellStyle name="표준 2 2" xfId="8"/>
    <cellStyle name="표준 2 2 2" xfId="9"/>
    <cellStyle name="표준 2 3" xfId="10"/>
    <cellStyle name="표준 2_2012안심예산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view="pageBreakPreview" zoomScale="115" zoomScaleNormal="100" zoomScaleSheetLayoutView="115" workbookViewId="0">
      <selection activeCell="AA13" sqref="AA13"/>
    </sheetView>
  </sheetViews>
  <sheetFormatPr defaultRowHeight="17.25" x14ac:dyDescent="0.3"/>
  <cols>
    <col min="1" max="1" width="2.875" style="26" customWidth="1"/>
    <col min="2" max="2" width="8.375" style="27" customWidth="1"/>
    <col min="3" max="3" width="2.875" style="27" customWidth="1"/>
    <col min="4" max="4" width="8.375" style="28" customWidth="1"/>
    <col min="5" max="5" width="3.875" style="28" customWidth="1"/>
    <col min="6" max="6" width="8.375" style="28" customWidth="1"/>
    <col min="7" max="7" width="11.125" style="31" customWidth="1"/>
    <col min="8" max="8" width="5.375" style="32" customWidth="1"/>
    <col min="9" max="9" width="1.75" style="33" customWidth="1"/>
    <col min="10" max="11" width="2.625" style="33" customWidth="1"/>
    <col min="12" max="12" width="1.875" style="33" customWidth="1"/>
    <col min="13" max="13" width="2.75" style="33" customWidth="1"/>
    <col min="14" max="14" width="3.375" style="33" customWidth="1"/>
    <col min="15" max="15" width="2.25" style="33" customWidth="1"/>
    <col min="16" max="16" width="1.875" style="33" customWidth="1"/>
    <col min="17" max="17" width="2.625" style="33" customWidth="1"/>
    <col min="18" max="18" width="1.75" style="33" customWidth="1"/>
    <col min="19" max="19" width="3.125" style="33" customWidth="1"/>
    <col min="20" max="20" width="2.75" style="33" customWidth="1"/>
    <col min="21" max="21" width="2.125" style="33" customWidth="1"/>
    <col min="22" max="22" width="1.25" style="33" customWidth="1"/>
    <col min="23" max="23" width="8.75" style="34" customWidth="1"/>
    <col min="24" max="24" width="13.75" style="1" bestFit="1" customWidth="1"/>
    <col min="25" max="26" width="15.125" style="1" bestFit="1" customWidth="1"/>
    <col min="27" max="16384" width="9" style="1"/>
  </cols>
  <sheetData>
    <row r="1" spans="1:26" ht="45" customHeight="1" x14ac:dyDescent="0.3">
      <c r="A1" s="245" t="s">
        <v>184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</row>
    <row r="2" spans="1:26" s="3" customFormat="1" ht="15.75" customHeight="1" thickBot="1" x14ac:dyDescent="0.35">
      <c r="A2" s="246" t="s">
        <v>0</v>
      </c>
      <c r="B2" s="246"/>
      <c r="C2" s="246"/>
      <c r="D2" s="246"/>
      <c r="E2" s="2"/>
      <c r="F2" s="247" t="s">
        <v>1</v>
      </c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</row>
    <row r="3" spans="1:26" ht="18.75" customHeight="1" x14ac:dyDescent="0.3">
      <c r="A3" s="250" t="s">
        <v>2</v>
      </c>
      <c r="B3" s="251"/>
      <c r="C3" s="251"/>
      <c r="D3" s="251"/>
      <c r="E3" s="251"/>
      <c r="F3" s="252"/>
      <c r="G3" s="253" t="s">
        <v>3</v>
      </c>
      <c r="H3" s="255" t="s">
        <v>4</v>
      </c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7"/>
    </row>
    <row r="4" spans="1:26" ht="18.75" customHeight="1" thickBot="1" x14ac:dyDescent="0.35">
      <c r="A4" s="261" t="s">
        <v>5</v>
      </c>
      <c r="B4" s="249"/>
      <c r="C4" s="248" t="s">
        <v>6</v>
      </c>
      <c r="D4" s="249"/>
      <c r="E4" s="248" t="s">
        <v>7</v>
      </c>
      <c r="F4" s="249"/>
      <c r="G4" s="254"/>
      <c r="H4" s="258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60"/>
    </row>
    <row r="5" spans="1:26" ht="16.5" customHeight="1" thickTop="1" x14ac:dyDescent="0.3">
      <c r="A5" s="205" t="s">
        <v>8</v>
      </c>
      <c r="B5" s="208" t="s">
        <v>9</v>
      </c>
      <c r="C5" s="211">
        <v>11</v>
      </c>
      <c r="D5" s="211" t="s">
        <v>10</v>
      </c>
      <c r="E5" s="211">
        <v>111</v>
      </c>
      <c r="F5" s="211" t="s">
        <v>11</v>
      </c>
      <c r="G5" s="266">
        <f>SUM(W6:W9)</f>
        <v>26646460</v>
      </c>
      <c r="H5" s="232" t="s">
        <v>213</v>
      </c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233"/>
    </row>
    <row r="6" spans="1:26" ht="16.5" customHeight="1" x14ac:dyDescent="0.3">
      <c r="A6" s="205"/>
      <c r="B6" s="208"/>
      <c r="C6" s="197"/>
      <c r="D6" s="197"/>
      <c r="E6" s="197"/>
      <c r="F6" s="197"/>
      <c r="G6" s="267"/>
      <c r="H6" s="4">
        <v>59170</v>
      </c>
      <c r="I6" s="5" t="s">
        <v>12</v>
      </c>
      <c r="J6" s="5"/>
      <c r="K6" s="5" t="s">
        <v>13</v>
      </c>
      <c r="L6" s="5" t="s">
        <v>12</v>
      </c>
      <c r="M6" s="5"/>
      <c r="N6" s="5">
        <v>365</v>
      </c>
      <c r="O6" s="5"/>
      <c r="P6" s="5" t="s">
        <v>12</v>
      </c>
      <c r="Q6" s="5">
        <v>4</v>
      </c>
      <c r="R6" s="5" t="s">
        <v>14</v>
      </c>
      <c r="S6" s="185" t="s">
        <v>117</v>
      </c>
      <c r="T6" s="185"/>
      <c r="U6" s="6"/>
      <c r="V6" s="7" t="s">
        <v>15</v>
      </c>
      <c r="W6" s="8">
        <f>H6*J6%*N6*Q6</f>
        <v>0</v>
      </c>
    </row>
    <row r="7" spans="1:26" ht="16.5" customHeight="1" x14ac:dyDescent="0.3">
      <c r="A7" s="205"/>
      <c r="B7" s="208"/>
      <c r="C7" s="197"/>
      <c r="D7" s="197"/>
      <c r="E7" s="197"/>
      <c r="F7" s="197"/>
      <c r="G7" s="267"/>
      <c r="H7" s="4">
        <v>64170</v>
      </c>
      <c r="I7" s="5" t="s">
        <v>12</v>
      </c>
      <c r="J7" s="5">
        <v>8</v>
      </c>
      <c r="K7" s="5" t="s">
        <v>13</v>
      </c>
      <c r="L7" s="5" t="s">
        <v>12</v>
      </c>
      <c r="M7" s="5"/>
      <c r="N7" s="5">
        <v>365</v>
      </c>
      <c r="O7" s="5"/>
      <c r="P7" s="5" t="s">
        <v>12</v>
      </c>
      <c r="Q7" s="5">
        <v>2</v>
      </c>
      <c r="R7" s="5" t="s">
        <v>14</v>
      </c>
      <c r="S7" s="185" t="s">
        <v>118</v>
      </c>
      <c r="T7" s="185"/>
      <c r="U7" s="6"/>
      <c r="V7" s="7" t="s">
        <v>15</v>
      </c>
      <c r="W7" s="8">
        <f>H7*J7%*N7*Q7</f>
        <v>3747528.0000000005</v>
      </c>
      <c r="X7" s="94"/>
      <c r="Y7" s="31"/>
    </row>
    <row r="8" spans="1:26" ht="16.5" customHeight="1" x14ac:dyDescent="0.3">
      <c r="A8" s="205"/>
      <c r="B8" s="208"/>
      <c r="C8" s="197"/>
      <c r="D8" s="197"/>
      <c r="E8" s="197"/>
      <c r="F8" s="197"/>
      <c r="G8" s="267"/>
      <c r="H8" s="144">
        <v>64170</v>
      </c>
      <c r="I8" s="134" t="s">
        <v>12</v>
      </c>
      <c r="J8" s="134">
        <v>12</v>
      </c>
      <c r="K8" s="134" t="s">
        <v>13</v>
      </c>
      <c r="L8" s="134" t="s">
        <v>12</v>
      </c>
      <c r="M8" s="134"/>
      <c r="N8" s="134">
        <v>365</v>
      </c>
      <c r="O8" s="134"/>
      <c r="P8" s="134" t="s">
        <v>12</v>
      </c>
      <c r="Q8" s="134">
        <v>2</v>
      </c>
      <c r="R8" s="134" t="s">
        <v>14</v>
      </c>
      <c r="S8" s="185" t="s">
        <v>118</v>
      </c>
      <c r="T8" s="185"/>
      <c r="U8" s="6"/>
      <c r="V8" s="7" t="s">
        <v>15</v>
      </c>
      <c r="W8" s="154">
        <f>H8*J8%*N8*Q8</f>
        <v>5621292</v>
      </c>
      <c r="X8" s="94"/>
      <c r="Y8" s="31"/>
    </row>
    <row r="9" spans="1:26" ht="16.5" customHeight="1" x14ac:dyDescent="0.3">
      <c r="A9" s="205"/>
      <c r="B9" s="208"/>
      <c r="C9" s="197"/>
      <c r="D9" s="197"/>
      <c r="E9" s="197"/>
      <c r="F9" s="197"/>
      <c r="G9" s="268"/>
      <c r="H9" s="4">
        <f>H6</f>
        <v>59170</v>
      </c>
      <c r="I9" s="5" t="s">
        <v>12</v>
      </c>
      <c r="J9" s="5">
        <v>20</v>
      </c>
      <c r="K9" s="5" t="s">
        <v>13</v>
      </c>
      <c r="L9" s="5" t="s">
        <v>12</v>
      </c>
      <c r="M9" s="5"/>
      <c r="N9" s="5">
        <v>365</v>
      </c>
      <c r="O9" s="5"/>
      <c r="P9" s="5" t="s">
        <v>12</v>
      </c>
      <c r="Q9" s="5">
        <v>4</v>
      </c>
      <c r="R9" s="5" t="s">
        <v>14</v>
      </c>
      <c r="S9" s="185" t="s">
        <v>119</v>
      </c>
      <c r="T9" s="185"/>
      <c r="U9" s="6"/>
      <c r="V9" s="7" t="s">
        <v>15</v>
      </c>
      <c r="W9" s="154">
        <f>H9*J9%*N9*Q9</f>
        <v>17277640</v>
      </c>
    </row>
    <row r="10" spans="1:26" ht="16.5" customHeight="1" x14ac:dyDescent="0.3">
      <c r="A10" s="205"/>
      <c r="B10" s="208"/>
      <c r="C10" s="197"/>
      <c r="D10" s="197"/>
      <c r="E10" s="197">
        <v>112</v>
      </c>
      <c r="F10" s="197" t="s">
        <v>17</v>
      </c>
      <c r="G10" s="269">
        <f>W11</f>
        <v>21600000</v>
      </c>
      <c r="H10" s="191" t="s">
        <v>18</v>
      </c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233"/>
    </row>
    <row r="11" spans="1:26" ht="16.5" customHeight="1" x14ac:dyDescent="0.3">
      <c r="A11" s="205"/>
      <c r="B11" s="208"/>
      <c r="C11" s="197"/>
      <c r="D11" s="197"/>
      <c r="E11" s="197"/>
      <c r="F11" s="197"/>
      <c r="G11" s="269"/>
      <c r="H11" s="238">
        <v>225000</v>
      </c>
      <c r="I11" s="188"/>
      <c r="J11" s="110" t="s">
        <v>12</v>
      </c>
      <c r="K11" s="110">
        <v>8</v>
      </c>
      <c r="L11" s="110" t="s">
        <v>14</v>
      </c>
      <c r="M11" s="110" t="s">
        <v>12</v>
      </c>
      <c r="N11" s="110">
        <v>12</v>
      </c>
      <c r="O11" s="110" t="s">
        <v>16</v>
      </c>
      <c r="P11" s="110"/>
      <c r="Q11" s="110"/>
      <c r="R11" s="110"/>
      <c r="S11" s="110"/>
      <c r="T11" s="110"/>
      <c r="U11" s="110"/>
      <c r="V11" s="7" t="s">
        <v>15</v>
      </c>
      <c r="W11" s="116">
        <f>H11*K11*N11</f>
        <v>21600000</v>
      </c>
    </row>
    <row r="12" spans="1:26" ht="21" customHeight="1" x14ac:dyDescent="0.3">
      <c r="A12" s="206"/>
      <c r="B12" s="237"/>
      <c r="C12" s="263" t="s">
        <v>19</v>
      </c>
      <c r="D12" s="228"/>
      <c r="E12" s="264"/>
      <c r="F12" s="265"/>
      <c r="G12" s="167">
        <f>G5+G10</f>
        <v>48246460</v>
      </c>
      <c r="H12" s="13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5"/>
      <c r="W12" s="16"/>
    </row>
    <row r="13" spans="1:26" ht="16.5" customHeight="1" x14ac:dyDescent="0.3">
      <c r="A13" s="204" t="s">
        <v>20</v>
      </c>
      <c r="B13" s="207" t="s">
        <v>21</v>
      </c>
      <c r="C13" s="197">
        <v>41</v>
      </c>
      <c r="D13" s="194" t="s">
        <v>21</v>
      </c>
      <c r="E13" s="197">
        <v>412</v>
      </c>
      <c r="F13" s="241" t="s">
        <v>22</v>
      </c>
      <c r="G13" s="200">
        <f>W13+W14+W15+W16</f>
        <v>19716240</v>
      </c>
      <c r="H13" s="262" t="s">
        <v>172</v>
      </c>
      <c r="I13" s="192"/>
      <c r="J13" s="192"/>
      <c r="K13" s="192"/>
      <c r="L13" s="192">
        <v>251850</v>
      </c>
      <c r="M13" s="192"/>
      <c r="N13" s="192"/>
      <c r="O13" s="192"/>
      <c r="P13" s="5" t="s">
        <v>12</v>
      </c>
      <c r="Q13" s="5">
        <v>12</v>
      </c>
      <c r="R13" s="43" t="s">
        <v>16</v>
      </c>
      <c r="S13" s="5" t="s">
        <v>12</v>
      </c>
      <c r="T13" s="5">
        <f>Q6</f>
        <v>4</v>
      </c>
      <c r="U13" s="5" t="s">
        <v>14</v>
      </c>
      <c r="V13" s="7" t="s">
        <v>15</v>
      </c>
      <c r="W13" s="46">
        <f>L13*Q13*T13</f>
        <v>12088800</v>
      </c>
      <c r="X13" s="18"/>
      <c r="Y13" s="18"/>
      <c r="Z13" s="19"/>
    </row>
    <row r="14" spans="1:26" ht="16.5" customHeight="1" x14ac:dyDescent="0.3">
      <c r="A14" s="205"/>
      <c r="B14" s="208"/>
      <c r="C14" s="197"/>
      <c r="D14" s="195"/>
      <c r="E14" s="197"/>
      <c r="F14" s="242"/>
      <c r="G14" s="201"/>
      <c r="H14" s="244" t="s">
        <v>173</v>
      </c>
      <c r="I14" s="198"/>
      <c r="J14" s="198"/>
      <c r="K14" s="198"/>
      <c r="L14" s="198">
        <v>35260</v>
      </c>
      <c r="M14" s="198"/>
      <c r="N14" s="198"/>
      <c r="O14" s="198"/>
      <c r="P14" s="105" t="s">
        <v>12</v>
      </c>
      <c r="Q14" s="105">
        <v>1</v>
      </c>
      <c r="R14" s="105" t="s">
        <v>16</v>
      </c>
      <c r="S14" s="105" t="s">
        <v>12</v>
      </c>
      <c r="T14" s="105">
        <f>T13</f>
        <v>4</v>
      </c>
      <c r="U14" s="105" t="s">
        <v>14</v>
      </c>
      <c r="V14" s="7" t="s">
        <v>15</v>
      </c>
      <c r="W14" s="107">
        <f>L14*Q14*T14</f>
        <v>141040</v>
      </c>
      <c r="X14" s="18"/>
      <c r="Y14" s="158"/>
      <c r="Z14" s="159"/>
    </row>
    <row r="15" spans="1:26" ht="16.5" customHeight="1" x14ac:dyDescent="0.3">
      <c r="A15" s="205"/>
      <c r="B15" s="208"/>
      <c r="C15" s="197"/>
      <c r="D15" s="195"/>
      <c r="E15" s="197"/>
      <c r="F15" s="242"/>
      <c r="G15" s="201"/>
      <c r="H15" s="244" t="s">
        <v>174</v>
      </c>
      <c r="I15" s="198"/>
      <c r="J15" s="198"/>
      <c r="K15" s="198"/>
      <c r="L15" s="198">
        <v>35800</v>
      </c>
      <c r="M15" s="198"/>
      <c r="N15" s="198"/>
      <c r="O15" s="198"/>
      <c r="P15" s="5" t="s">
        <v>12</v>
      </c>
      <c r="Q15" s="5">
        <v>2</v>
      </c>
      <c r="R15" s="5" t="s">
        <v>16</v>
      </c>
      <c r="S15" s="5" t="s">
        <v>12</v>
      </c>
      <c r="T15" s="5">
        <f>T14</f>
        <v>4</v>
      </c>
      <c r="U15" s="5" t="s">
        <v>14</v>
      </c>
      <c r="V15" s="7" t="s">
        <v>15</v>
      </c>
      <c r="W15" s="8">
        <f>L15*Q15*T15</f>
        <v>286400</v>
      </c>
      <c r="X15" s="18"/>
      <c r="Y15" s="157"/>
      <c r="Z15" s="19"/>
    </row>
    <row r="16" spans="1:26" ht="16.5" customHeight="1" x14ac:dyDescent="0.3">
      <c r="A16" s="205"/>
      <c r="B16" s="208"/>
      <c r="C16" s="197"/>
      <c r="D16" s="196"/>
      <c r="E16" s="197"/>
      <c r="F16" s="243"/>
      <c r="G16" s="202"/>
      <c r="H16" s="199" t="s">
        <v>175</v>
      </c>
      <c r="I16" s="187"/>
      <c r="J16" s="187"/>
      <c r="K16" s="187"/>
      <c r="L16" s="187">
        <v>60000</v>
      </c>
      <c r="M16" s="187"/>
      <c r="N16" s="187"/>
      <c r="O16" s="187"/>
      <c r="P16" s="106" t="s">
        <v>12</v>
      </c>
      <c r="Q16" s="106">
        <v>12</v>
      </c>
      <c r="R16" s="106" t="s">
        <v>16</v>
      </c>
      <c r="S16" s="106" t="s">
        <v>12</v>
      </c>
      <c r="T16" s="106">
        <v>10</v>
      </c>
      <c r="U16" s="106" t="s">
        <v>14</v>
      </c>
      <c r="V16" s="11" t="s">
        <v>15</v>
      </c>
      <c r="W16" s="108">
        <f>L16*Q16*T16</f>
        <v>7200000</v>
      </c>
      <c r="X16" s="18"/>
      <c r="Y16" s="18"/>
      <c r="Z16" s="156"/>
    </row>
    <row r="17" spans="1:26" ht="21" customHeight="1" x14ac:dyDescent="0.3">
      <c r="A17" s="206"/>
      <c r="B17" s="209"/>
      <c r="C17" s="240" t="s">
        <v>19</v>
      </c>
      <c r="D17" s="217"/>
      <c r="E17" s="228"/>
      <c r="F17" s="218"/>
      <c r="G17" s="167">
        <f>G13</f>
        <v>19716240</v>
      </c>
      <c r="H17" s="9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2"/>
    </row>
    <row r="18" spans="1:26" ht="21" customHeight="1" x14ac:dyDescent="0.3">
      <c r="A18" s="204" t="s">
        <v>23</v>
      </c>
      <c r="B18" s="215" t="s">
        <v>24</v>
      </c>
      <c r="C18" s="17">
        <v>51</v>
      </c>
      <c r="D18" s="17" t="s">
        <v>24</v>
      </c>
      <c r="E18" s="17">
        <v>512</v>
      </c>
      <c r="F18" s="17" t="s">
        <v>25</v>
      </c>
      <c r="G18" s="167">
        <f>W18</f>
        <v>0</v>
      </c>
      <c r="H18" s="13"/>
      <c r="I18" s="239"/>
      <c r="J18" s="239"/>
      <c r="K18" s="239"/>
      <c r="L18" s="239"/>
      <c r="M18" s="10"/>
      <c r="N18" s="10"/>
      <c r="O18" s="187"/>
      <c r="P18" s="187"/>
      <c r="Q18" s="14"/>
      <c r="R18" s="14"/>
      <c r="S18" s="14"/>
      <c r="T18" s="14"/>
      <c r="U18" s="14"/>
      <c r="V18" s="11"/>
      <c r="W18" s="16"/>
      <c r="Y18" s="31"/>
      <c r="Z18" s="31"/>
    </row>
    <row r="19" spans="1:26" ht="21" customHeight="1" x14ac:dyDescent="0.3">
      <c r="A19" s="206"/>
      <c r="B19" s="209"/>
      <c r="C19" s="219" t="s">
        <v>19</v>
      </c>
      <c r="D19" s="220"/>
      <c r="E19" s="220"/>
      <c r="F19" s="221"/>
      <c r="G19" s="168">
        <f>G18</f>
        <v>0</v>
      </c>
      <c r="H19" s="13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6"/>
      <c r="Y19" s="160"/>
      <c r="Z19" s="155"/>
    </row>
    <row r="20" spans="1:26" ht="16.5" customHeight="1" x14ac:dyDescent="0.3">
      <c r="A20" s="204" t="s">
        <v>26</v>
      </c>
      <c r="B20" s="207" t="s">
        <v>27</v>
      </c>
      <c r="C20" s="197">
        <v>61</v>
      </c>
      <c r="D20" s="197" t="s">
        <v>27</v>
      </c>
      <c r="E20" s="197">
        <v>611</v>
      </c>
      <c r="F20" s="197" t="s">
        <v>28</v>
      </c>
      <c r="G20" s="231">
        <f>SUM(W21:W25)</f>
        <v>289018140</v>
      </c>
      <c r="H20" s="232" t="s">
        <v>213</v>
      </c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233"/>
      <c r="Y20" s="155"/>
    </row>
    <row r="21" spans="1:26" ht="16.5" customHeight="1" x14ac:dyDescent="0.3">
      <c r="A21" s="205"/>
      <c r="B21" s="208"/>
      <c r="C21" s="197"/>
      <c r="D21" s="197"/>
      <c r="E21" s="197"/>
      <c r="F21" s="197"/>
      <c r="G21" s="231"/>
      <c r="H21" s="153">
        <v>59170</v>
      </c>
      <c r="I21" s="152" t="s">
        <v>12</v>
      </c>
      <c r="J21" s="188">
        <v>100</v>
      </c>
      <c r="K21" s="188"/>
      <c r="L21" s="152" t="s">
        <v>13</v>
      </c>
      <c r="M21" s="152" t="s">
        <v>12</v>
      </c>
      <c r="N21" s="152">
        <v>365</v>
      </c>
      <c r="O21" s="152"/>
      <c r="P21" s="152" t="s">
        <v>12</v>
      </c>
      <c r="Q21" s="152">
        <v>4</v>
      </c>
      <c r="R21" s="152" t="s">
        <v>14</v>
      </c>
      <c r="S21" s="185" t="s">
        <v>117</v>
      </c>
      <c r="T21" s="185"/>
      <c r="U21" s="6"/>
      <c r="V21" s="7" t="s">
        <v>15</v>
      </c>
      <c r="W21" s="154">
        <f>H21*J21%*N21*Q21</f>
        <v>86388200</v>
      </c>
    </row>
    <row r="22" spans="1:26" ht="16.5" customHeight="1" x14ac:dyDescent="0.3">
      <c r="A22" s="205"/>
      <c r="B22" s="208"/>
      <c r="C22" s="197"/>
      <c r="D22" s="197"/>
      <c r="E22" s="197"/>
      <c r="F22" s="197"/>
      <c r="G22" s="231"/>
      <c r="H22" s="153">
        <v>64170</v>
      </c>
      <c r="I22" s="152" t="s">
        <v>12</v>
      </c>
      <c r="J22" s="188">
        <v>92</v>
      </c>
      <c r="K22" s="188"/>
      <c r="L22" s="152" t="s">
        <v>13</v>
      </c>
      <c r="M22" s="152" t="s">
        <v>12</v>
      </c>
      <c r="N22" s="152">
        <v>365</v>
      </c>
      <c r="O22" s="152"/>
      <c r="P22" s="152" t="s">
        <v>12</v>
      </c>
      <c r="Q22" s="152">
        <v>2</v>
      </c>
      <c r="R22" s="152" t="s">
        <v>14</v>
      </c>
      <c r="S22" s="185" t="s">
        <v>118</v>
      </c>
      <c r="T22" s="185"/>
      <c r="U22" s="6"/>
      <c r="V22" s="7" t="s">
        <v>15</v>
      </c>
      <c r="W22" s="154">
        <f>H22*J22%*N22*Q22</f>
        <v>43096572</v>
      </c>
    </row>
    <row r="23" spans="1:26" ht="16.5" customHeight="1" x14ac:dyDescent="0.3">
      <c r="A23" s="205"/>
      <c r="B23" s="208"/>
      <c r="C23" s="197"/>
      <c r="D23" s="197"/>
      <c r="E23" s="197"/>
      <c r="F23" s="197"/>
      <c r="G23" s="231"/>
      <c r="H23" s="153">
        <v>64170</v>
      </c>
      <c r="I23" s="152" t="s">
        <v>12</v>
      </c>
      <c r="J23" s="188">
        <v>88</v>
      </c>
      <c r="K23" s="188"/>
      <c r="L23" s="152" t="s">
        <v>13</v>
      </c>
      <c r="M23" s="152" t="s">
        <v>12</v>
      </c>
      <c r="N23" s="152">
        <v>365</v>
      </c>
      <c r="O23" s="152"/>
      <c r="P23" s="152" t="s">
        <v>12</v>
      </c>
      <c r="Q23" s="152">
        <v>2</v>
      </c>
      <c r="R23" s="152" t="s">
        <v>14</v>
      </c>
      <c r="S23" s="185" t="s">
        <v>118</v>
      </c>
      <c r="T23" s="185"/>
      <c r="U23" s="6"/>
      <c r="V23" s="7" t="s">
        <v>15</v>
      </c>
      <c r="W23" s="154">
        <f>H23*J23%*N23*Q23</f>
        <v>41222808</v>
      </c>
    </row>
    <row r="24" spans="1:26" ht="16.5" customHeight="1" x14ac:dyDescent="0.3">
      <c r="A24" s="205"/>
      <c r="B24" s="208"/>
      <c r="C24" s="197"/>
      <c r="D24" s="197"/>
      <c r="E24" s="197"/>
      <c r="F24" s="197"/>
      <c r="G24" s="231"/>
      <c r="H24" s="153">
        <f>H21</f>
        <v>59170</v>
      </c>
      <c r="I24" s="152" t="s">
        <v>12</v>
      </c>
      <c r="J24" s="188">
        <v>80</v>
      </c>
      <c r="K24" s="188"/>
      <c r="L24" s="152" t="s">
        <v>13</v>
      </c>
      <c r="M24" s="152" t="s">
        <v>12</v>
      </c>
      <c r="N24" s="152">
        <v>365</v>
      </c>
      <c r="O24" s="152"/>
      <c r="P24" s="152" t="s">
        <v>12</v>
      </c>
      <c r="Q24" s="152">
        <v>4</v>
      </c>
      <c r="R24" s="152" t="s">
        <v>14</v>
      </c>
      <c r="S24" s="185" t="s">
        <v>119</v>
      </c>
      <c r="T24" s="185"/>
      <c r="U24" s="6"/>
      <c r="V24" s="7" t="s">
        <v>15</v>
      </c>
      <c r="W24" s="154">
        <f>H24*J24%*N24*Q24</f>
        <v>69110560</v>
      </c>
    </row>
    <row r="25" spans="1:26" ht="16.5" customHeight="1" x14ac:dyDescent="0.3">
      <c r="A25" s="205"/>
      <c r="B25" s="208"/>
      <c r="C25" s="197"/>
      <c r="D25" s="197"/>
      <c r="E25" s="197"/>
      <c r="F25" s="197"/>
      <c r="G25" s="231"/>
      <c r="H25" s="234" t="s">
        <v>179</v>
      </c>
      <c r="I25" s="235"/>
      <c r="J25" s="235"/>
      <c r="K25" s="235"/>
      <c r="L25" s="235"/>
      <c r="M25" s="235">
        <v>4100000</v>
      </c>
      <c r="N25" s="235"/>
      <c r="O25" s="235"/>
      <c r="P25" s="235"/>
      <c r="Q25" s="126" t="s">
        <v>12</v>
      </c>
      <c r="R25" s="235">
        <v>12</v>
      </c>
      <c r="S25" s="235"/>
      <c r="T25" s="126" t="s">
        <v>16</v>
      </c>
      <c r="U25" s="126"/>
      <c r="V25" s="11" t="s">
        <v>15</v>
      </c>
      <c r="W25" s="131">
        <f>M25*R25</f>
        <v>49200000</v>
      </c>
    </row>
    <row r="26" spans="1:26" ht="21" customHeight="1" x14ac:dyDescent="0.3">
      <c r="A26" s="206"/>
      <c r="B26" s="209"/>
      <c r="C26" s="216" t="s">
        <v>19</v>
      </c>
      <c r="D26" s="220"/>
      <c r="E26" s="217"/>
      <c r="F26" s="218"/>
      <c r="G26" s="167">
        <f>G20</f>
        <v>289018140</v>
      </c>
      <c r="H26" s="234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6"/>
    </row>
    <row r="27" spans="1:26" ht="21" customHeight="1" x14ac:dyDescent="0.3">
      <c r="A27" s="204" t="s">
        <v>152</v>
      </c>
      <c r="B27" s="207" t="s">
        <v>153</v>
      </c>
      <c r="C27" s="210">
        <v>71</v>
      </c>
      <c r="D27" s="210" t="s">
        <v>153</v>
      </c>
      <c r="E27" s="102">
        <v>711</v>
      </c>
      <c r="F27" s="102" t="s">
        <v>154</v>
      </c>
      <c r="G27" s="170">
        <v>0</v>
      </c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1"/>
    </row>
    <row r="28" spans="1:26" ht="21" customHeight="1" x14ac:dyDescent="0.3">
      <c r="A28" s="205"/>
      <c r="B28" s="208"/>
      <c r="C28" s="211"/>
      <c r="D28" s="211"/>
      <c r="E28" s="102">
        <v>712</v>
      </c>
      <c r="F28" s="102" t="s">
        <v>155</v>
      </c>
      <c r="G28" s="170">
        <v>0</v>
      </c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1"/>
    </row>
    <row r="29" spans="1:26" ht="21" customHeight="1" x14ac:dyDescent="0.3">
      <c r="A29" s="206"/>
      <c r="B29" s="209"/>
      <c r="C29" s="212" t="s">
        <v>19</v>
      </c>
      <c r="D29" s="213"/>
      <c r="E29" s="214"/>
      <c r="F29" s="214"/>
      <c r="G29" s="170">
        <f>G27+G28</f>
        <v>0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1"/>
    </row>
    <row r="30" spans="1:26" ht="21" customHeight="1" x14ac:dyDescent="0.3">
      <c r="A30" s="204" t="s">
        <v>29</v>
      </c>
      <c r="B30" s="215" t="s">
        <v>30</v>
      </c>
      <c r="C30" s="86">
        <v>81</v>
      </c>
      <c r="D30" s="76" t="s">
        <v>30</v>
      </c>
      <c r="E30" s="21">
        <v>811</v>
      </c>
      <c r="F30" s="22" t="s">
        <v>31</v>
      </c>
      <c r="G30" s="167">
        <v>0</v>
      </c>
      <c r="H30" s="225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7"/>
      <c r="Y30" s="109"/>
      <c r="Z30" s="3"/>
    </row>
    <row r="31" spans="1:26" ht="21" customHeight="1" x14ac:dyDescent="0.3">
      <c r="A31" s="206"/>
      <c r="B31" s="209"/>
      <c r="C31" s="216" t="s">
        <v>19</v>
      </c>
      <c r="D31" s="228"/>
      <c r="E31" s="217"/>
      <c r="F31" s="218"/>
      <c r="G31" s="167">
        <f>SUM(G30:G30)</f>
        <v>0</v>
      </c>
      <c r="H31" s="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6"/>
    </row>
    <row r="32" spans="1:26" ht="21" customHeight="1" x14ac:dyDescent="0.3">
      <c r="A32" s="204" t="s">
        <v>32</v>
      </c>
      <c r="B32" s="215" t="s">
        <v>33</v>
      </c>
      <c r="C32" s="17">
        <v>91</v>
      </c>
      <c r="D32" s="17" t="s">
        <v>33</v>
      </c>
      <c r="E32" s="17">
        <v>911</v>
      </c>
      <c r="F32" s="17" t="s">
        <v>34</v>
      </c>
      <c r="G32" s="167">
        <v>2603729</v>
      </c>
      <c r="H32" s="13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6"/>
    </row>
    <row r="33" spans="1:23" ht="21" customHeight="1" x14ac:dyDescent="0.3">
      <c r="A33" s="206"/>
      <c r="B33" s="209"/>
      <c r="C33" s="216" t="s">
        <v>19</v>
      </c>
      <c r="D33" s="217"/>
      <c r="E33" s="217"/>
      <c r="F33" s="218"/>
      <c r="G33" s="167">
        <f>G32</f>
        <v>2603729</v>
      </c>
      <c r="H33" s="13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6"/>
    </row>
    <row r="34" spans="1:23" ht="21" customHeight="1" x14ac:dyDescent="0.3">
      <c r="A34" s="222">
        <v>10</v>
      </c>
      <c r="B34" s="215" t="s">
        <v>35</v>
      </c>
      <c r="C34" s="215">
        <v>101</v>
      </c>
      <c r="D34" s="215" t="s">
        <v>35</v>
      </c>
      <c r="E34" s="17">
        <v>1012</v>
      </c>
      <c r="F34" s="17" t="s">
        <v>36</v>
      </c>
      <c r="G34" s="167">
        <f>W34</f>
        <v>1200</v>
      </c>
      <c r="H34" s="13"/>
      <c r="I34" s="14"/>
      <c r="J34" s="14"/>
      <c r="K34" s="14"/>
      <c r="L34" s="193" t="s">
        <v>16</v>
      </c>
      <c r="M34" s="193"/>
      <c r="N34" s="226">
        <v>200</v>
      </c>
      <c r="O34" s="226"/>
      <c r="P34" s="226"/>
      <c r="Q34" s="10" t="s">
        <v>12</v>
      </c>
      <c r="R34" s="226">
        <v>6</v>
      </c>
      <c r="S34" s="226"/>
      <c r="T34" s="14" t="s">
        <v>16</v>
      </c>
      <c r="U34" s="14"/>
      <c r="V34" s="15" t="s">
        <v>37</v>
      </c>
      <c r="W34" s="16">
        <f>N34*R34</f>
        <v>1200</v>
      </c>
    </row>
    <row r="35" spans="1:23" ht="16.5" customHeight="1" x14ac:dyDescent="0.3">
      <c r="A35" s="223"/>
      <c r="B35" s="224"/>
      <c r="C35" s="224"/>
      <c r="D35" s="224"/>
      <c r="E35" s="215">
        <v>1013</v>
      </c>
      <c r="F35" s="215" t="s">
        <v>38</v>
      </c>
      <c r="G35" s="189">
        <f>SUM(W35:W37)</f>
        <v>4744000</v>
      </c>
      <c r="H35" s="191" t="s">
        <v>163</v>
      </c>
      <c r="I35" s="192"/>
      <c r="J35" s="192"/>
      <c r="K35" s="192"/>
      <c r="L35" s="193" t="s">
        <v>16</v>
      </c>
      <c r="M35" s="193"/>
      <c r="N35" s="193">
        <v>100000</v>
      </c>
      <c r="O35" s="193"/>
      <c r="P35" s="193"/>
      <c r="Q35" s="136" t="s">
        <v>12</v>
      </c>
      <c r="R35" s="230">
        <v>10</v>
      </c>
      <c r="S35" s="230"/>
      <c r="T35" s="136" t="s">
        <v>126</v>
      </c>
      <c r="U35" s="136"/>
      <c r="V35" s="45" t="s">
        <v>37</v>
      </c>
      <c r="W35" s="145">
        <f>N35*R35</f>
        <v>1000000</v>
      </c>
    </row>
    <row r="36" spans="1:23" ht="16.5" customHeight="1" x14ac:dyDescent="0.3">
      <c r="A36" s="223"/>
      <c r="B36" s="224"/>
      <c r="C36" s="224"/>
      <c r="D36" s="224"/>
      <c r="E36" s="224"/>
      <c r="F36" s="224"/>
      <c r="G36" s="190"/>
      <c r="H36" s="229" t="s">
        <v>201</v>
      </c>
      <c r="I36" s="198"/>
      <c r="J36" s="198"/>
      <c r="K36" s="198"/>
      <c r="L36" s="188" t="s">
        <v>16</v>
      </c>
      <c r="M36" s="188"/>
      <c r="N36" s="188">
        <v>12000</v>
      </c>
      <c r="O36" s="188"/>
      <c r="P36" s="188"/>
      <c r="Q36" s="137" t="s">
        <v>12</v>
      </c>
      <c r="R36" s="203">
        <v>12</v>
      </c>
      <c r="S36" s="203"/>
      <c r="T36" s="137" t="s">
        <v>14</v>
      </c>
      <c r="U36" s="137"/>
      <c r="V36" s="7" t="s">
        <v>37</v>
      </c>
      <c r="W36" s="141">
        <f>N36*R36</f>
        <v>144000</v>
      </c>
    </row>
    <row r="37" spans="1:23" ht="16.5" customHeight="1" x14ac:dyDescent="0.3">
      <c r="A37" s="223"/>
      <c r="B37" s="224"/>
      <c r="C37" s="224"/>
      <c r="D37" s="224"/>
      <c r="E37" s="224"/>
      <c r="F37" s="224"/>
      <c r="G37" s="190"/>
      <c r="H37" s="186" t="s">
        <v>127</v>
      </c>
      <c r="I37" s="187"/>
      <c r="J37" s="187"/>
      <c r="K37" s="188">
        <v>30000</v>
      </c>
      <c r="L37" s="188"/>
      <c r="M37" s="188"/>
      <c r="N37" s="20" t="s">
        <v>12</v>
      </c>
      <c r="O37" s="37">
        <v>10</v>
      </c>
      <c r="P37" s="37" t="s">
        <v>112</v>
      </c>
      <c r="Q37" s="5"/>
      <c r="R37" s="5" t="s">
        <v>12</v>
      </c>
      <c r="S37" s="37">
        <v>12</v>
      </c>
      <c r="T37" s="5" t="s">
        <v>16</v>
      </c>
      <c r="U37" s="5"/>
      <c r="V37" s="7" t="s">
        <v>37</v>
      </c>
      <c r="W37" s="8">
        <f>K37*O37*S37</f>
        <v>3600000</v>
      </c>
    </row>
    <row r="38" spans="1:23" ht="22.5" customHeight="1" x14ac:dyDescent="0.3">
      <c r="A38" s="206"/>
      <c r="B38" s="209"/>
      <c r="C38" s="216" t="s">
        <v>19</v>
      </c>
      <c r="D38" s="217"/>
      <c r="E38" s="217"/>
      <c r="F38" s="218"/>
      <c r="G38" s="167">
        <f>G35+G34</f>
        <v>4745200</v>
      </c>
      <c r="H38" s="13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5"/>
      <c r="W38" s="16"/>
    </row>
    <row r="39" spans="1:23" ht="22.5" customHeight="1" thickBot="1" x14ac:dyDescent="0.35">
      <c r="A39" s="182" t="s">
        <v>39</v>
      </c>
      <c r="B39" s="183"/>
      <c r="C39" s="183"/>
      <c r="D39" s="183"/>
      <c r="E39" s="183"/>
      <c r="F39" s="184"/>
      <c r="G39" s="172">
        <f>G38+G33+G31+G26+G19+G17+G12</f>
        <v>364329769</v>
      </c>
      <c r="H39" s="23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5"/>
    </row>
    <row r="40" spans="1:23" x14ac:dyDescent="0.3">
      <c r="G40" s="29">
        <f>G39-'시설(세출)'!G69</f>
        <v>-0.47759997844696045</v>
      </c>
      <c r="H40" s="20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30"/>
    </row>
  </sheetData>
  <mergeCells count="104">
    <mergeCell ref="S6:T6"/>
    <mergeCell ref="H14:K14"/>
    <mergeCell ref="L14:O14"/>
    <mergeCell ref="H15:K15"/>
    <mergeCell ref="C5:C11"/>
    <mergeCell ref="A1:W1"/>
    <mergeCell ref="A2:B2"/>
    <mergeCell ref="C2:D2"/>
    <mergeCell ref="F2:W2"/>
    <mergeCell ref="E4:F4"/>
    <mergeCell ref="A3:F3"/>
    <mergeCell ref="G3:G4"/>
    <mergeCell ref="H3:W4"/>
    <mergeCell ref="A4:B4"/>
    <mergeCell ref="C4:D4"/>
    <mergeCell ref="H13:K13"/>
    <mergeCell ref="C12:F12"/>
    <mergeCell ref="H10:W10"/>
    <mergeCell ref="D5:D11"/>
    <mergeCell ref="H5:W5"/>
    <mergeCell ref="G5:G9"/>
    <mergeCell ref="G10:G11"/>
    <mergeCell ref="F5:F9"/>
    <mergeCell ref="E10:E11"/>
    <mergeCell ref="A5:A12"/>
    <mergeCell ref="B5:B12"/>
    <mergeCell ref="H11:I11"/>
    <mergeCell ref="A13:A17"/>
    <mergeCell ref="B13:B17"/>
    <mergeCell ref="I18:L18"/>
    <mergeCell ref="L13:O13"/>
    <mergeCell ref="C17:F17"/>
    <mergeCell ref="F13:F16"/>
    <mergeCell ref="E13:E16"/>
    <mergeCell ref="O18:P18"/>
    <mergeCell ref="E5:E9"/>
    <mergeCell ref="F10:F11"/>
    <mergeCell ref="G20:G25"/>
    <mergeCell ref="H20:W20"/>
    <mergeCell ref="H26:W26"/>
    <mergeCell ref="H25:L25"/>
    <mergeCell ref="M25:P25"/>
    <mergeCell ref="R25:S25"/>
    <mergeCell ref="C20:C25"/>
    <mergeCell ref="D20:D25"/>
    <mergeCell ref="S21:T21"/>
    <mergeCell ref="S22:T22"/>
    <mergeCell ref="S23:T23"/>
    <mergeCell ref="S24:T24"/>
    <mergeCell ref="J24:K24"/>
    <mergeCell ref="J23:K23"/>
    <mergeCell ref="J22:K22"/>
    <mergeCell ref="J21:K21"/>
    <mergeCell ref="F20:F25"/>
    <mergeCell ref="C26:F26"/>
    <mergeCell ref="H30:W30"/>
    <mergeCell ref="C31:F31"/>
    <mergeCell ref="H36:K36"/>
    <mergeCell ref="L36:M36"/>
    <mergeCell ref="N34:P34"/>
    <mergeCell ref="R34:S34"/>
    <mergeCell ref="L35:M35"/>
    <mergeCell ref="N35:P35"/>
    <mergeCell ref="R35:S35"/>
    <mergeCell ref="N36:P36"/>
    <mergeCell ref="A32:A33"/>
    <mergeCell ref="B32:B33"/>
    <mergeCell ref="C33:F33"/>
    <mergeCell ref="C19:F19"/>
    <mergeCell ref="A18:A19"/>
    <mergeCell ref="B18:B19"/>
    <mergeCell ref="A34:A38"/>
    <mergeCell ref="B34:B38"/>
    <mergeCell ref="C34:C37"/>
    <mergeCell ref="D34:D37"/>
    <mergeCell ref="C38:F38"/>
    <mergeCell ref="E35:E37"/>
    <mergeCell ref="F35:F37"/>
    <mergeCell ref="A30:A31"/>
    <mergeCell ref="B30:B31"/>
    <mergeCell ref="A39:F39"/>
    <mergeCell ref="S7:T7"/>
    <mergeCell ref="S9:T9"/>
    <mergeCell ref="H37:J37"/>
    <mergeCell ref="K37:M37"/>
    <mergeCell ref="G35:G37"/>
    <mergeCell ref="H35:K35"/>
    <mergeCell ref="L34:M34"/>
    <mergeCell ref="D13:D16"/>
    <mergeCell ref="C13:C16"/>
    <mergeCell ref="L15:O15"/>
    <mergeCell ref="H16:K16"/>
    <mergeCell ref="L16:O16"/>
    <mergeCell ref="G13:G16"/>
    <mergeCell ref="S8:T8"/>
    <mergeCell ref="R36:S36"/>
    <mergeCell ref="A27:A29"/>
    <mergeCell ref="B27:B29"/>
    <mergeCell ref="C27:C28"/>
    <mergeCell ref="D27:D28"/>
    <mergeCell ref="C29:F29"/>
    <mergeCell ref="A20:A26"/>
    <mergeCell ref="B20:B26"/>
    <mergeCell ref="E20:E25"/>
  </mergeCells>
  <phoneticPr fontId="3" type="noConversion"/>
  <printOptions horizontalCentered="1"/>
  <pageMargins left="7.874015748031496E-2" right="7.874015748031496E-2" top="0.6692913385826772" bottom="0.15748031496062992" header="0.31496062992125984" footer="0.31496062992125984"/>
  <pageSetup paperSize="9" orientation="portrait" r:id="rId1"/>
  <headerFooter>
    <oddFooter>&amp;C- 27 -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9"/>
  <sheetViews>
    <sheetView view="pageBreakPreview" zoomScale="115" zoomScaleNormal="100" zoomScaleSheetLayoutView="115" workbookViewId="0">
      <selection activeCell="AA42" sqref="AA42"/>
    </sheetView>
  </sheetViews>
  <sheetFormatPr defaultRowHeight="16.5" x14ac:dyDescent="0.3"/>
  <cols>
    <col min="1" max="1" width="2.875" style="81" customWidth="1"/>
    <col min="2" max="2" width="7.375" style="81" customWidth="1"/>
    <col min="3" max="3" width="2.875" style="81" customWidth="1"/>
    <col min="4" max="4" width="8.25" style="82" customWidth="1"/>
    <col min="5" max="5" width="4" style="82" customWidth="1"/>
    <col min="6" max="6" width="9.25" style="82" customWidth="1"/>
    <col min="7" max="7" width="11" style="85" customWidth="1"/>
    <col min="8" max="8" width="6.25" style="32" customWidth="1"/>
    <col min="9" max="9" width="4.25" style="33" customWidth="1"/>
    <col min="10" max="10" width="2.625" style="33" customWidth="1"/>
    <col min="11" max="11" width="1.625" style="33" customWidth="1"/>
    <col min="12" max="12" width="1.875" style="33" customWidth="1"/>
    <col min="13" max="13" width="2.25" style="33" customWidth="1"/>
    <col min="14" max="14" width="1.875" style="33" customWidth="1"/>
    <col min="15" max="15" width="2.75" style="33" customWidth="1"/>
    <col min="16" max="16" width="2.125" style="33" customWidth="1"/>
    <col min="17" max="17" width="2.25" style="33" customWidth="1"/>
    <col min="18" max="18" width="3" style="33" customWidth="1"/>
    <col min="19" max="19" width="2.625" style="33" customWidth="1"/>
    <col min="20" max="21" width="1.875" style="33" customWidth="1"/>
    <col min="22" max="22" width="1.75" style="33" customWidth="1"/>
    <col min="23" max="23" width="7.875" style="34" customWidth="1"/>
    <col min="24" max="24" width="9.375" style="84" customWidth="1"/>
    <col min="25" max="25" width="6.625" style="84" customWidth="1"/>
    <col min="26" max="26" width="10" style="84" customWidth="1"/>
    <col min="27" max="31" width="6.625" style="84" customWidth="1"/>
    <col min="32" max="16384" width="9" style="84"/>
  </cols>
  <sheetData>
    <row r="1" spans="1:26" s="1" customFormat="1" ht="45" customHeight="1" x14ac:dyDescent="0.3">
      <c r="A1" s="245" t="s">
        <v>184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</row>
    <row r="2" spans="1:26" s="3" customFormat="1" ht="16.5" customHeight="1" thickBot="1" x14ac:dyDescent="0.35">
      <c r="A2" s="246" t="s">
        <v>40</v>
      </c>
      <c r="B2" s="246"/>
      <c r="C2" s="35"/>
      <c r="D2" s="35"/>
      <c r="E2" s="35"/>
      <c r="F2" s="247" t="s">
        <v>1</v>
      </c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</row>
    <row r="3" spans="1:26" s="36" customFormat="1" ht="18.75" customHeight="1" x14ac:dyDescent="0.3">
      <c r="A3" s="250" t="s">
        <v>2</v>
      </c>
      <c r="B3" s="251"/>
      <c r="C3" s="251"/>
      <c r="D3" s="251"/>
      <c r="E3" s="251"/>
      <c r="F3" s="252"/>
      <c r="G3" s="253" t="s">
        <v>3</v>
      </c>
      <c r="H3" s="342" t="s">
        <v>4</v>
      </c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7"/>
    </row>
    <row r="4" spans="1:26" s="36" customFormat="1" ht="18.75" customHeight="1" thickBot="1" x14ac:dyDescent="0.35">
      <c r="A4" s="261" t="s">
        <v>5</v>
      </c>
      <c r="B4" s="249"/>
      <c r="C4" s="248" t="s">
        <v>6</v>
      </c>
      <c r="D4" s="249"/>
      <c r="E4" s="248" t="s">
        <v>7</v>
      </c>
      <c r="F4" s="249"/>
      <c r="G4" s="254"/>
      <c r="H4" s="343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60"/>
    </row>
    <row r="5" spans="1:26" s="36" customFormat="1" ht="23.25" customHeight="1" thickTop="1" x14ac:dyDescent="0.3">
      <c r="A5" s="205" t="s">
        <v>218</v>
      </c>
      <c r="B5" s="224" t="s">
        <v>219</v>
      </c>
      <c r="C5" s="224">
        <v>11</v>
      </c>
      <c r="D5" s="224" t="s">
        <v>217</v>
      </c>
      <c r="E5" s="163">
        <v>111</v>
      </c>
      <c r="F5" s="163" t="s">
        <v>128</v>
      </c>
      <c r="G5" s="164">
        <v>231120000</v>
      </c>
      <c r="H5" s="308" t="s">
        <v>212</v>
      </c>
      <c r="I5" s="273"/>
      <c r="J5" s="273"/>
      <c r="K5" s="166"/>
      <c r="L5" s="273">
        <v>19260000</v>
      </c>
      <c r="M5" s="273"/>
      <c r="N5" s="273"/>
      <c r="O5" s="273"/>
      <c r="P5" s="273"/>
      <c r="Q5" s="5" t="s">
        <v>109</v>
      </c>
      <c r="R5" s="37">
        <v>12</v>
      </c>
      <c r="S5" s="188" t="s">
        <v>110</v>
      </c>
      <c r="T5" s="188"/>
      <c r="U5" s="7" t="s">
        <v>111</v>
      </c>
      <c r="V5" s="203">
        <f>L5*R5</f>
        <v>231120000</v>
      </c>
      <c r="W5" s="309"/>
      <c r="X5" s="47">
        <f t="shared" ref="X5" si="0">J5*O5</f>
        <v>0</v>
      </c>
      <c r="Y5" s="47"/>
      <c r="Z5" s="133"/>
    </row>
    <row r="6" spans="1:26" s="36" customFormat="1" ht="23.25" customHeight="1" x14ac:dyDescent="0.3">
      <c r="A6" s="223"/>
      <c r="B6" s="224"/>
      <c r="C6" s="224"/>
      <c r="D6" s="224"/>
      <c r="E6" s="17">
        <v>112</v>
      </c>
      <c r="F6" s="17" t="s">
        <v>42</v>
      </c>
      <c r="G6" s="38">
        <f>V6</f>
        <v>7200000</v>
      </c>
      <c r="H6" s="339" t="s">
        <v>176</v>
      </c>
      <c r="I6" s="239"/>
      <c r="J6" s="226">
        <v>60000</v>
      </c>
      <c r="K6" s="226"/>
      <c r="L6" s="226"/>
      <c r="M6" s="226"/>
      <c r="N6" s="14" t="s">
        <v>120</v>
      </c>
      <c r="O6" s="14">
        <v>10</v>
      </c>
      <c r="P6" s="14" t="s">
        <v>129</v>
      </c>
      <c r="Q6" s="14" t="s">
        <v>12</v>
      </c>
      <c r="R6" s="40">
        <v>12</v>
      </c>
      <c r="S6" s="226" t="s">
        <v>121</v>
      </c>
      <c r="T6" s="226"/>
      <c r="U6" s="14" t="s">
        <v>122</v>
      </c>
      <c r="V6" s="314">
        <f>J6*O6*R6</f>
        <v>7200000</v>
      </c>
      <c r="W6" s="315"/>
      <c r="X6" s="47">
        <f>SUM(X5:X5)</f>
        <v>0</v>
      </c>
      <c r="Y6" s="47"/>
      <c r="Z6" s="133"/>
    </row>
    <row r="7" spans="1:26" s="36" customFormat="1" ht="23.25" customHeight="1" x14ac:dyDescent="0.3">
      <c r="A7" s="223"/>
      <c r="B7" s="224"/>
      <c r="C7" s="224"/>
      <c r="D7" s="224"/>
      <c r="E7" s="17">
        <v>113</v>
      </c>
      <c r="F7" s="17" t="s">
        <v>43</v>
      </c>
      <c r="G7" s="39">
        <v>0</v>
      </c>
      <c r="H7" s="272"/>
      <c r="I7" s="239"/>
      <c r="J7" s="226"/>
      <c r="K7" s="226"/>
      <c r="L7" s="226"/>
      <c r="M7" s="226"/>
      <c r="N7" s="14"/>
      <c r="O7" s="14"/>
      <c r="P7" s="14"/>
      <c r="Q7" s="226"/>
      <c r="R7" s="226"/>
      <c r="S7" s="226"/>
      <c r="T7" s="226"/>
      <c r="U7" s="14"/>
      <c r="V7" s="314"/>
      <c r="W7" s="315"/>
    </row>
    <row r="8" spans="1:26" s="36" customFormat="1" ht="23.25" customHeight="1" x14ac:dyDescent="0.3">
      <c r="A8" s="223"/>
      <c r="B8" s="224"/>
      <c r="C8" s="224"/>
      <c r="D8" s="224"/>
      <c r="E8" s="41">
        <v>115</v>
      </c>
      <c r="F8" s="41" t="s">
        <v>44</v>
      </c>
      <c r="G8" s="42">
        <v>19260000</v>
      </c>
      <c r="H8" s="339" t="s">
        <v>45</v>
      </c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344"/>
    </row>
    <row r="9" spans="1:26" s="36" customFormat="1" ht="15" customHeight="1" x14ac:dyDescent="0.3">
      <c r="A9" s="223"/>
      <c r="B9" s="224"/>
      <c r="C9" s="224"/>
      <c r="D9" s="208"/>
      <c r="E9" s="340">
        <v>116</v>
      </c>
      <c r="F9" s="348" t="s">
        <v>46</v>
      </c>
      <c r="G9" s="345">
        <f>SUM(W9:W13)</f>
        <v>24509982.477600001</v>
      </c>
      <c r="H9" s="229" t="s">
        <v>47</v>
      </c>
      <c r="I9" s="198"/>
      <c r="J9" s="198"/>
      <c r="K9" s="188">
        <f>G5</f>
        <v>231120000</v>
      </c>
      <c r="L9" s="188"/>
      <c r="M9" s="188"/>
      <c r="N9" s="188"/>
      <c r="O9" s="188"/>
      <c r="P9" s="161" t="s">
        <v>12</v>
      </c>
      <c r="Q9" s="335">
        <v>5.5</v>
      </c>
      <c r="R9" s="335"/>
      <c r="S9" s="162" t="s">
        <v>13</v>
      </c>
      <c r="T9" s="161" t="s">
        <v>12</v>
      </c>
      <c r="U9" s="162"/>
      <c r="V9" s="7" t="s">
        <v>15</v>
      </c>
      <c r="W9" s="154">
        <f>K9*Q9%</f>
        <v>12711600</v>
      </c>
      <c r="X9" s="47"/>
    </row>
    <row r="10" spans="1:26" s="36" customFormat="1" ht="15" customHeight="1" x14ac:dyDescent="0.3">
      <c r="A10" s="223"/>
      <c r="B10" s="224"/>
      <c r="C10" s="224"/>
      <c r="D10" s="208"/>
      <c r="E10" s="341"/>
      <c r="F10" s="224"/>
      <c r="G10" s="346"/>
      <c r="H10" s="229" t="s">
        <v>48</v>
      </c>
      <c r="I10" s="198"/>
      <c r="J10" s="198"/>
      <c r="K10" s="188">
        <f>K9</f>
        <v>231120000</v>
      </c>
      <c r="L10" s="188"/>
      <c r="M10" s="188"/>
      <c r="N10" s="188"/>
      <c r="O10" s="188"/>
      <c r="P10" s="5" t="s">
        <v>12</v>
      </c>
      <c r="Q10" s="336">
        <v>3.23</v>
      </c>
      <c r="R10" s="337"/>
      <c r="S10" s="20" t="s">
        <v>13</v>
      </c>
      <c r="T10" s="5" t="s">
        <v>12</v>
      </c>
      <c r="U10" s="20"/>
      <c r="V10" s="7" t="s">
        <v>15</v>
      </c>
      <c r="W10" s="8">
        <f>K10*Q10%</f>
        <v>7465176.0000000009</v>
      </c>
      <c r="X10" s="48"/>
    </row>
    <row r="11" spans="1:26" s="36" customFormat="1" ht="15" customHeight="1" x14ac:dyDescent="0.3">
      <c r="A11" s="223"/>
      <c r="B11" s="224"/>
      <c r="C11" s="224"/>
      <c r="D11" s="208"/>
      <c r="E11" s="341"/>
      <c r="F11" s="224"/>
      <c r="G11" s="346"/>
      <c r="H11" s="229" t="s">
        <v>49</v>
      </c>
      <c r="I11" s="198"/>
      <c r="J11" s="198"/>
      <c r="K11" s="188">
        <f>W10</f>
        <v>7465176.0000000009</v>
      </c>
      <c r="L11" s="188"/>
      <c r="M11" s="188"/>
      <c r="N11" s="188"/>
      <c r="O11" s="188"/>
      <c r="P11" s="5" t="s">
        <v>12</v>
      </c>
      <c r="Q11" s="336">
        <v>8.51</v>
      </c>
      <c r="R11" s="337"/>
      <c r="S11" s="20" t="s">
        <v>13</v>
      </c>
      <c r="T11" s="5" t="s">
        <v>12</v>
      </c>
      <c r="U11" s="20"/>
      <c r="V11" s="7" t="s">
        <v>15</v>
      </c>
      <c r="W11" s="154">
        <f>K11*Q11%</f>
        <v>635286.4776000001</v>
      </c>
      <c r="X11" s="47"/>
    </row>
    <row r="12" spans="1:26" s="36" customFormat="1" ht="15" customHeight="1" x14ac:dyDescent="0.3">
      <c r="A12" s="223"/>
      <c r="B12" s="224"/>
      <c r="C12" s="224"/>
      <c r="D12" s="208"/>
      <c r="E12" s="341"/>
      <c r="F12" s="224"/>
      <c r="G12" s="346"/>
      <c r="H12" s="229" t="s">
        <v>50</v>
      </c>
      <c r="I12" s="198"/>
      <c r="J12" s="198"/>
      <c r="K12" s="188">
        <f>K10</f>
        <v>231120000</v>
      </c>
      <c r="L12" s="188"/>
      <c r="M12" s="188"/>
      <c r="N12" s="188"/>
      <c r="O12" s="188"/>
      <c r="P12" s="5" t="s">
        <v>12</v>
      </c>
      <c r="Q12" s="338">
        <v>0.9</v>
      </c>
      <c r="R12" s="335"/>
      <c r="S12" s="20" t="s">
        <v>13</v>
      </c>
      <c r="T12" s="5" t="s">
        <v>12</v>
      </c>
      <c r="U12" s="20"/>
      <c r="V12" s="7" t="s">
        <v>15</v>
      </c>
      <c r="W12" s="154">
        <f>K12*Q12%</f>
        <v>2080080.0000000002</v>
      </c>
      <c r="X12" s="47"/>
    </row>
    <row r="13" spans="1:26" s="36" customFormat="1" ht="15" customHeight="1" x14ac:dyDescent="0.3">
      <c r="A13" s="223"/>
      <c r="B13" s="224"/>
      <c r="C13" s="224"/>
      <c r="D13" s="208"/>
      <c r="E13" s="341"/>
      <c r="F13" s="224"/>
      <c r="G13" s="346"/>
      <c r="H13" s="229" t="s">
        <v>51</v>
      </c>
      <c r="I13" s="198"/>
      <c r="J13" s="198"/>
      <c r="K13" s="188">
        <f>K12</f>
        <v>231120000</v>
      </c>
      <c r="L13" s="188"/>
      <c r="M13" s="188"/>
      <c r="N13" s="188"/>
      <c r="O13" s="188"/>
      <c r="P13" s="5" t="s">
        <v>12</v>
      </c>
      <c r="Q13" s="316" t="s">
        <v>52</v>
      </c>
      <c r="R13" s="188"/>
      <c r="S13" s="20" t="s">
        <v>13</v>
      </c>
      <c r="T13" s="5" t="s">
        <v>12</v>
      </c>
      <c r="U13" s="20"/>
      <c r="V13" s="7" t="s">
        <v>15</v>
      </c>
      <c r="W13" s="154">
        <f>K13*Q13%</f>
        <v>1617839.9999999998</v>
      </c>
      <c r="X13" s="47"/>
    </row>
    <row r="14" spans="1:26" s="50" customFormat="1" ht="15" customHeight="1" x14ac:dyDescent="0.3">
      <c r="A14" s="223"/>
      <c r="B14" s="224"/>
      <c r="C14" s="224"/>
      <c r="D14" s="208"/>
      <c r="E14" s="210">
        <v>117</v>
      </c>
      <c r="F14" s="324" t="s">
        <v>53</v>
      </c>
      <c r="G14" s="345">
        <f>SUM(W14:W21)</f>
        <v>11152000</v>
      </c>
      <c r="H14" s="191" t="s">
        <v>166</v>
      </c>
      <c r="I14" s="192"/>
      <c r="J14" s="43" t="s">
        <v>16</v>
      </c>
      <c r="K14" s="193">
        <v>20000</v>
      </c>
      <c r="L14" s="193"/>
      <c r="M14" s="193"/>
      <c r="N14" s="193"/>
      <c r="O14" s="43" t="s">
        <v>12</v>
      </c>
      <c r="P14" s="49">
        <v>10</v>
      </c>
      <c r="Q14" s="43" t="s">
        <v>14</v>
      </c>
      <c r="R14" s="43" t="s">
        <v>12</v>
      </c>
      <c r="S14" s="43">
        <v>3</v>
      </c>
      <c r="T14" s="43" t="s">
        <v>54</v>
      </c>
      <c r="U14" s="43"/>
      <c r="V14" s="45" t="s">
        <v>15</v>
      </c>
      <c r="W14" s="46">
        <f>K14*P14*S14</f>
        <v>600000</v>
      </c>
    </row>
    <row r="15" spans="1:26" s="50" customFormat="1" ht="15" customHeight="1" x14ac:dyDescent="0.3">
      <c r="A15" s="223"/>
      <c r="B15" s="224"/>
      <c r="C15" s="224"/>
      <c r="D15" s="208"/>
      <c r="E15" s="283"/>
      <c r="F15" s="242"/>
      <c r="G15" s="346"/>
      <c r="H15" s="229" t="s">
        <v>55</v>
      </c>
      <c r="I15" s="198"/>
      <c r="J15" s="5" t="s">
        <v>16</v>
      </c>
      <c r="K15" s="188">
        <v>20000</v>
      </c>
      <c r="L15" s="188"/>
      <c r="M15" s="188"/>
      <c r="N15" s="188"/>
      <c r="O15" s="5" t="s">
        <v>12</v>
      </c>
      <c r="P15" s="51">
        <v>10</v>
      </c>
      <c r="Q15" s="5" t="s">
        <v>14</v>
      </c>
      <c r="R15" s="5" t="s">
        <v>12</v>
      </c>
      <c r="S15" s="5"/>
      <c r="T15" s="5"/>
      <c r="U15" s="5"/>
      <c r="V15" s="7" t="s">
        <v>15</v>
      </c>
      <c r="W15" s="8">
        <f>K15*P15</f>
        <v>200000</v>
      </c>
    </row>
    <row r="16" spans="1:26" s="50" customFormat="1" ht="15" customHeight="1" x14ac:dyDescent="0.3">
      <c r="A16" s="223"/>
      <c r="B16" s="224"/>
      <c r="C16" s="224"/>
      <c r="D16" s="208"/>
      <c r="E16" s="283"/>
      <c r="F16" s="242"/>
      <c r="G16" s="346"/>
      <c r="H16" s="229" t="s">
        <v>209</v>
      </c>
      <c r="I16" s="198"/>
      <c r="J16" s="5" t="s">
        <v>16</v>
      </c>
      <c r="K16" s="188">
        <v>40000</v>
      </c>
      <c r="L16" s="188"/>
      <c r="M16" s="188"/>
      <c r="N16" s="188"/>
      <c r="O16" s="5" t="s">
        <v>12</v>
      </c>
      <c r="P16" s="51">
        <v>10</v>
      </c>
      <c r="Q16" s="5" t="s">
        <v>14</v>
      </c>
      <c r="R16" s="5" t="s">
        <v>12</v>
      </c>
      <c r="S16" s="5">
        <v>12</v>
      </c>
      <c r="T16" s="5" t="s">
        <v>54</v>
      </c>
      <c r="U16" s="5"/>
      <c r="V16" s="7" t="s">
        <v>15</v>
      </c>
      <c r="W16" s="8">
        <f>K16*P16*S16</f>
        <v>4800000</v>
      </c>
    </row>
    <row r="17" spans="1:23" s="50" customFormat="1" ht="15" customHeight="1" x14ac:dyDescent="0.3">
      <c r="A17" s="223"/>
      <c r="B17" s="224"/>
      <c r="C17" s="224"/>
      <c r="D17" s="208"/>
      <c r="E17" s="283"/>
      <c r="F17" s="242"/>
      <c r="G17" s="346"/>
      <c r="H17" s="229" t="s">
        <v>131</v>
      </c>
      <c r="I17" s="198"/>
      <c r="J17" s="5" t="s">
        <v>16</v>
      </c>
      <c r="K17" s="188">
        <v>40000</v>
      </c>
      <c r="L17" s="188"/>
      <c r="M17" s="188"/>
      <c r="N17" s="188"/>
      <c r="O17" s="5" t="s">
        <v>12</v>
      </c>
      <c r="P17" s="51">
        <v>10</v>
      </c>
      <c r="Q17" s="5" t="s">
        <v>126</v>
      </c>
      <c r="R17" s="5" t="s">
        <v>12</v>
      </c>
      <c r="S17" s="5">
        <v>2</v>
      </c>
      <c r="T17" s="5" t="s">
        <v>54</v>
      </c>
      <c r="U17" s="5"/>
      <c r="V17" s="7" t="s">
        <v>15</v>
      </c>
      <c r="W17" s="8">
        <f>K17*P17*S17</f>
        <v>800000</v>
      </c>
    </row>
    <row r="18" spans="1:23" s="50" customFormat="1" ht="15" customHeight="1" x14ac:dyDescent="0.3">
      <c r="A18" s="223"/>
      <c r="B18" s="224"/>
      <c r="C18" s="224"/>
      <c r="D18" s="208"/>
      <c r="E18" s="283"/>
      <c r="F18" s="242"/>
      <c r="G18" s="346"/>
      <c r="H18" s="320" t="s">
        <v>56</v>
      </c>
      <c r="I18" s="321"/>
      <c r="J18" s="188">
        <f>G8</f>
        <v>19260000</v>
      </c>
      <c r="K18" s="188"/>
      <c r="L18" s="188"/>
      <c r="M18" s="188"/>
      <c r="N18" s="5" t="s">
        <v>57</v>
      </c>
      <c r="O18" s="316" t="s">
        <v>161</v>
      </c>
      <c r="P18" s="316"/>
      <c r="Q18" s="188" t="s">
        <v>58</v>
      </c>
      <c r="R18" s="188"/>
      <c r="S18" s="188"/>
      <c r="T18" s="188"/>
      <c r="U18" s="7"/>
      <c r="V18" s="7" t="s">
        <v>15</v>
      </c>
      <c r="W18" s="52">
        <f>J18*O18</f>
        <v>3852000</v>
      </c>
    </row>
    <row r="19" spans="1:23" s="50" customFormat="1" ht="15" customHeight="1" x14ac:dyDescent="0.3">
      <c r="A19" s="223"/>
      <c r="B19" s="224"/>
      <c r="C19" s="224"/>
      <c r="D19" s="208"/>
      <c r="E19" s="283"/>
      <c r="F19" s="242"/>
      <c r="G19" s="346"/>
      <c r="H19" s="334" t="s">
        <v>168</v>
      </c>
      <c r="I19" s="321"/>
      <c r="J19" s="121"/>
      <c r="K19" s="188">
        <v>300000</v>
      </c>
      <c r="L19" s="188"/>
      <c r="M19" s="188"/>
      <c r="N19" s="188"/>
      <c r="O19" s="121"/>
      <c r="P19" s="51"/>
      <c r="Q19" s="121"/>
      <c r="R19" s="121"/>
      <c r="S19" s="121"/>
      <c r="T19" s="121"/>
      <c r="U19" s="121"/>
      <c r="V19" s="7" t="s">
        <v>15</v>
      </c>
      <c r="W19" s="127">
        <f>K19</f>
        <v>300000</v>
      </c>
    </row>
    <row r="20" spans="1:23" s="50" customFormat="1" ht="15" customHeight="1" x14ac:dyDescent="0.3">
      <c r="A20" s="223"/>
      <c r="B20" s="224"/>
      <c r="C20" s="224"/>
      <c r="D20" s="208"/>
      <c r="E20" s="283"/>
      <c r="F20" s="242"/>
      <c r="G20" s="346"/>
      <c r="H20" s="229" t="s">
        <v>130</v>
      </c>
      <c r="I20" s="198"/>
      <c r="J20" s="5" t="s">
        <v>89</v>
      </c>
      <c r="K20" s="188">
        <v>50000</v>
      </c>
      <c r="L20" s="188"/>
      <c r="M20" s="188"/>
      <c r="N20" s="188"/>
      <c r="O20" s="5" t="s">
        <v>120</v>
      </c>
      <c r="P20" s="51">
        <v>10</v>
      </c>
      <c r="Q20" s="5" t="s">
        <v>14</v>
      </c>
      <c r="R20" s="20"/>
      <c r="S20" s="20"/>
      <c r="T20" s="20"/>
      <c r="U20" s="7"/>
      <c r="V20" s="7" t="s">
        <v>15</v>
      </c>
      <c r="W20" s="8">
        <f>K20*P20</f>
        <v>500000</v>
      </c>
    </row>
    <row r="21" spans="1:23" s="50" customFormat="1" ht="15" customHeight="1" x14ac:dyDescent="0.3">
      <c r="A21" s="223"/>
      <c r="B21" s="224"/>
      <c r="C21" s="224"/>
      <c r="D21" s="208"/>
      <c r="E21" s="211"/>
      <c r="F21" s="243"/>
      <c r="G21" s="347"/>
      <c r="H21" s="322" t="s">
        <v>115</v>
      </c>
      <c r="I21" s="323"/>
      <c r="J21" s="10" t="s">
        <v>116</v>
      </c>
      <c r="K21" s="235">
        <v>10000</v>
      </c>
      <c r="L21" s="235"/>
      <c r="M21" s="235"/>
      <c r="N21" s="235"/>
      <c r="O21" s="10" t="s">
        <v>12</v>
      </c>
      <c r="P21" s="53">
        <v>10</v>
      </c>
      <c r="Q21" s="10" t="s">
        <v>14</v>
      </c>
      <c r="R21" s="10"/>
      <c r="S21" s="10"/>
      <c r="T21" s="10"/>
      <c r="U21" s="10"/>
      <c r="V21" s="11" t="s">
        <v>15</v>
      </c>
      <c r="W21" s="12">
        <f>K21*P21</f>
        <v>100000</v>
      </c>
    </row>
    <row r="22" spans="1:23" s="50" customFormat="1" ht="24" customHeight="1" x14ac:dyDescent="0.3">
      <c r="A22" s="223"/>
      <c r="B22" s="224"/>
      <c r="C22" s="209"/>
      <c r="D22" s="209"/>
      <c r="E22" s="208" t="s">
        <v>59</v>
      </c>
      <c r="F22" s="241"/>
      <c r="G22" s="42">
        <f>SUM(G5:G21)</f>
        <v>293241982.47759998</v>
      </c>
      <c r="H22" s="238"/>
      <c r="I22" s="188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7"/>
      <c r="W22" s="8"/>
    </row>
    <row r="23" spans="1:23" s="50" customFormat="1" ht="15" customHeight="1" x14ac:dyDescent="0.3">
      <c r="A23" s="223"/>
      <c r="B23" s="224"/>
      <c r="C23" s="215">
        <v>12</v>
      </c>
      <c r="D23" s="215" t="s">
        <v>60</v>
      </c>
      <c r="E23" s="207">
        <v>121</v>
      </c>
      <c r="F23" s="210" t="s">
        <v>61</v>
      </c>
      <c r="G23" s="286">
        <f>SUM(V23:W25)</f>
        <v>320000</v>
      </c>
      <c r="H23" s="326" t="s">
        <v>62</v>
      </c>
      <c r="I23" s="326"/>
      <c r="J23" s="326"/>
      <c r="K23" s="327" t="s">
        <v>16</v>
      </c>
      <c r="L23" s="327"/>
      <c r="M23" s="327">
        <v>50000</v>
      </c>
      <c r="N23" s="327"/>
      <c r="O23" s="327"/>
      <c r="P23" s="327"/>
      <c r="Q23" s="132" t="s">
        <v>12</v>
      </c>
      <c r="R23" s="55">
        <v>2</v>
      </c>
      <c r="S23" s="327" t="s">
        <v>41</v>
      </c>
      <c r="T23" s="327"/>
      <c r="U23" s="56" t="s">
        <v>15</v>
      </c>
      <c r="V23" s="329">
        <f>M23*R23</f>
        <v>100000</v>
      </c>
      <c r="W23" s="330"/>
    </row>
    <row r="24" spans="1:23" s="50" customFormat="1" ht="15" customHeight="1" x14ac:dyDescent="0.3">
      <c r="A24" s="223"/>
      <c r="B24" s="224"/>
      <c r="C24" s="224"/>
      <c r="D24" s="224"/>
      <c r="E24" s="208"/>
      <c r="F24" s="283"/>
      <c r="G24" s="287"/>
      <c r="H24" s="198" t="s">
        <v>63</v>
      </c>
      <c r="I24" s="198"/>
      <c r="J24" s="198"/>
      <c r="K24" s="188" t="s">
        <v>16</v>
      </c>
      <c r="L24" s="188"/>
      <c r="M24" s="188">
        <v>50000</v>
      </c>
      <c r="N24" s="188"/>
      <c r="O24" s="188"/>
      <c r="P24" s="188"/>
      <c r="Q24" s="121" t="s">
        <v>12</v>
      </c>
      <c r="R24" s="37">
        <v>2</v>
      </c>
      <c r="S24" s="188" t="s">
        <v>41</v>
      </c>
      <c r="T24" s="188"/>
      <c r="U24" s="7" t="s">
        <v>15</v>
      </c>
      <c r="V24" s="203">
        <f>M24*R24</f>
        <v>100000</v>
      </c>
      <c r="W24" s="309"/>
    </row>
    <row r="25" spans="1:23" s="50" customFormat="1" ht="15" customHeight="1" x14ac:dyDescent="0.3">
      <c r="A25" s="223"/>
      <c r="B25" s="224"/>
      <c r="C25" s="224"/>
      <c r="D25" s="224"/>
      <c r="E25" s="333"/>
      <c r="F25" s="211"/>
      <c r="G25" s="288"/>
      <c r="H25" s="295" t="s">
        <v>114</v>
      </c>
      <c r="I25" s="187"/>
      <c r="J25" s="187"/>
      <c r="K25" s="235" t="s">
        <v>16</v>
      </c>
      <c r="L25" s="235"/>
      <c r="M25" s="235">
        <v>10000</v>
      </c>
      <c r="N25" s="235"/>
      <c r="O25" s="235"/>
      <c r="P25" s="235"/>
      <c r="Q25" s="126" t="s">
        <v>12</v>
      </c>
      <c r="R25" s="63">
        <v>12</v>
      </c>
      <c r="S25" s="235" t="s">
        <v>41</v>
      </c>
      <c r="T25" s="235"/>
      <c r="U25" s="11" t="s">
        <v>15</v>
      </c>
      <c r="V25" s="331">
        <f>M25*R25</f>
        <v>120000</v>
      </c>
      <c r="W25" s="332"/>
    </row>
    <row r="26" spans="1:23" s="50" customFormat="1" ht="24" customHeight="1" x14ac:dyDescent="0.3">
      <c r="A26" s="223"/>
      <c r="B26" s="224"/>
      <c r="C26" s="224"/>
      <c r="D26" s="224"/>
      <c r="E26" s="60">
        <v>122</v>
      </c>
      <c r="F26" s="61" t="s">
        <v>64</v>
      </c>
      <c r="G26" s="62">
        <f>V26</f>
        <v>1200000</v>
      </c>
      <c r="H26" s="328" t="s">
        <v>156</v>
      </c>
      <c r="I26" s="323"/>
      <c r="J26" s="235">
        <v>100000</v>
      </c>
      <c r="K26" s="235"/>
      <c r="L26" s="235"/>
      <c r="M26" s="235"/>
      <c r="N26" s="103" t="s">
        <v>157</v>
      </c>
      <c r="O26" s="103">
        <v>1</v>
      </c>
      <c r="P26" s="103" t="s">
        <v>158</v>
      </c>
      <c r="Q26" s="103" t="s">
        <v>157</v>
      </c>
      <c r="R26" s="37">
        <v>12</v>
      </c>
      <c r="S26" s="235" t="s">
        <v>159</v>
      </c>
      <c r="T26" s="235"/>
      <c r="U26" s="7" t="s">
        <v>160</v>
      </c>
      <c r="V26" s="331">
        <f>J26*O26*R26</f>
        <v>1200000</v>
      </c>
      <c r="W26" s="332"/>
    </row>
    <row r="27" spans="1:23" s="50" customFormat="1" ht="15" customHeight="1" x14ac:dyDescent="0.3">
      <c r="A27" s="223"/>
      <c r="B27" s="224"/>
      <c r="C27" s="224"/>
      <c r="D27" s="224"/>
      <c r="E27" s="280">
        <v>123</v>
      </c>
      <c r="F27" s="210" t="s">
        <v>65</v>
      </c>
      <c r="G27" s="284">
        <f>SUM(V27:W30)</f>
        <v>1020000</v>
      </c>
      <c r="H27" s="262" t="s">
        <v>66</v>
      </c>
      <c r="I27" s="192"/>
      <c r="J27" s="192"/>
      <c r="K27" s="193"/>
      <c r="L27" s="193"/>
      <c r="M27" s="193">
        <v>150000</v>
      </c>
      <c r="N27" s="193"/>
      <c r="O27" s="193"/>
      <c r="P27" s="193"/>
      <c r="Q27" s="43" t="s">
        <v>12</v>
      </c>
      <c r="R27" s="74">
        <v>4</v>
      </c>
      <c r="S27" s="193" t="s">
        <v>135</v>
      </c>
      <c r="T27" s="193"/>
      <c r="U27" s="45" t="s">
        <v>15</v>
      </c>
      <c r="V27" s="230">
        <f>M27*R27</f>
        <v>600000</v>
      </c>
      <c r="W27" s="325"/>
    </row>
    <row r="28" spans="1:23" s="50" customFormat="1" ht="15" customHeight="1" x14ac:dyDescent="0.3">
      <c r="A28" s="223"/>
      <c r="B28" s="224"/>
      <c r="C28" s="224"/>
      <c r="D28" s="224"/>
      <c r="E28" s="281"/>
      <c r="F28" s="283"/>
      <c r="G28" s="284"/>
      <c r="H28" s="244" t="s">
        <v>132</v>
      </c>
      <c r="I28" s="198"/>
      <c r="J28" s="198"/>
      <c r="K28" s="188"/>
      <c r="L28" s="188"/>
      <c r="M28" s="188">
        <v>10000</v>
      </c>
      <c r="N28" s="188"/>
      <c r="O28" s="188"/>
      <c r="P28" s="188"/>
      <c r="Q28" s="5" t="s">
        <v>12</v>
      </c>
      <c r="R28" s="37">
        <v>12</v>
      </c>
      <c r="S28" s="188" t="s">
        <v>134</v>
      </c>
      <c r="T28" s="188"/>
      <c r="U28" s="7" t="s">
        <v>15</v>
      </c>
      <c r="V28" s="203">
        <f>M28*R28</f>
        <v>120000</v>
      </c>
      <c r="W28" s="309"/>
    </row>
    <row r="29" spans="1:23" s="50" customFormat="1" ht="15" customHeight="1" x14ac:dyDescent="0.3">
      <c r="A29" s="223"/>
      <c r="B29" s="224"/>
      <c r="C29" s="224"/>
      <c r="D29" s="224"/>
      <c r="E29" s="281"/>
      <c r="F29" s="283"/>
      <c r="G29" s="284"/>
      <c r="H29" s="244" t="s">
        <v>208</v>
      </c>
      <c r="I29" s="198"/>
      <c r="J29" s="198"/>
      <c r="K29" s="188"/>
      <c r="L29" s="188"/>
      <c r="M29" s="188">
        <v>30000</v>
      </c>
      <c r="N29" s="188"/>
      <c r="O29" s="188"/>
      <c r="P29" s="188"/>
      <c r="Q29" s="149" t="s">
        <v>12</v>
      </c>
      <c r="R29" s="37">
        <v>2</v>
      </c>
      <c r="S29" s="188" t="s">
        <v>41</v>
      </c>
      <c r="T29" s="188"/>
      <c r="U29" s="7" t="s">
        <v>15</v>
      </c>
      <c r="V29" s="203">
        <f>M29*R29</f>
        <v>60000</v>
      </c>
      <c r="W29" s="309"/>
    </row>
    <row r="30" spans="1:23" s="50" customFormat="1" ht="15" customHeight="1" x14ac:dyDescent="0.3">
      <c r="A30" s="223"/>
      <c r="B30" s="224"/>
      <c r="C30" s="224"/>
      <c r="D30" s="224"/>
      <c r="E30" s="282"/>
      <c r="F30" s="211"/>
      <c r="G30" s="285"/>
      <c r="H30" s="199" t="s">
        <v>133</v>
      </c>
      <c r="I30" s="187"/>
      <c r="J30" s="187"/>
      <c r="K30" s="187"/>
      <c r="L30" s="187"/>
      <c r="M30" s="235">
        <v>20000</v>
      </c>
      <c r="N30" s="235"/>
      <c r="O30" s="235"/>
      <c r="P30" s="235"/>
      <c r="Q30" s="10" t="s">
        <v>12</v>
      </c>
      <c r="R30" s="63">
        <v>12</v>
      </c>
      <c r="S30" s="235" t="s">
        <v>134</v>
      </c>
      <c r="T30" s="235"/>
      <c r="U30" s="11" t="s">
        <v>15</v>
      </c>
      <c r="V30" s="331">
        <f>M30*R30</f>
        <v>240000</v>
      </c>
      <c r="W30" s="332"/>
    </row>
    <row r="31" spans="1:23" s="50" customFormat="1" ht="23.25" customHeight="1" x14ac:dyDescent="0.3">
      <c r="A31" s="223"/>
      <c r="B31" s="224"/>
      <c r="C31" s="209"/>
      <c r="D31" s="209"/>
      <c r="E31" s="270" t="s">
        <v>59</v>
      </c>
      <c r="F31" s="243"/>
      <c r="G31" s="38">
        <f>SUM(G23:G30)</f>
        <v>2540000</v>
      </c>
      <c r="H31" s="225"/>
      <c r="I31" s="226"/>
      <c r="J31" s="226"/>
      <c r="K31" s="226"/>
      <c r="L31" s="239"/>
      <c r="M31" s="239"/>
      <c r="N31" s="239"/>
      <c r="O31" s="239"/>
      <c r="P31" s="239"/>
      <c r="Q31" s="5"/>
      <c r="R31" s="5"/>
      <c r="S31" s="5"/>
      <c r="T31" s="5"/>
      <c r="U31" s="5"/>
      <c r="V31" s="64"/>
      <c r="W31" s="8"/>
    </row>
    <row r="32" spans="1:23" s="50" customFormat="1" ht="23.25" customHeight="1" x14ac:dyDescent="0.3">
      <c r="A32" s="223"/>
      <c r="B32" s="224"/>
      <c r="C32" s="215">
        <v>13</v>
      </c>
      <c r="D32" s="215" t="s">
        <v>67</v>
      </c>
      <c r="E32" s="17">
        <v>131</v>
      </c>
      <c r="F32" s="17" t="s">
        <v>68</v>
      </c>
      <c r="G32" s="39">
        <f>V32</f>
        <v>120000</v>
      </c>
      <c r="H32" s="272" t="s">
        <v>69</v>
      </c>
      <c r="I32" s="239"/>
      <c r="J32" s="239"/>
      <c r="K32" s="226" t="s">
        <v>16</v>
      </c>
      <c r="L32" s="226"/>
      <c r="M32" s="226">
        <v>10000</v>
      </c>
      <c r="N32" s="226"/>
      <c r="O32" s="226"/>
      <c r="P32" s="226"/>
      <c r="Q32" s="14" t="s">
        <v>12</v>
      </c>
      <c r="R32" s="40">
        <v>12</v>
      </c>
      <c r="S32" s="226" t="s">
        <v>41</v>
      </c>
      <c r="T32" s="226"/>
      <c r="U32" s="15" t="s">
        <v>15</v>
      </c>
      <c r="V32" s="314">
        <f>M32*R32</f>
        <v>120000</v>
      </c>
      <c r="W32" s="315"/>
    </row>
    <row r="33" spans="1:23" s="50" customFormat="1" ht="23.25" customHeight="1" x14ac:dyDescent="0.3">
      <c r="A33" s="223"/>
      <c r="B33" s="224"/>
      <c r="C33" s="224"/>
      <c r="D33" s="224"/>
      <c r="E33" s="17">
        <v>132</v>
      </c>
      <c r="F33" s="17" t="s">
        <v>70</v>
      </c>
      <c r="G33" s="38">
        <f>V33</f>
        <v>6000000</v>
      </c>
      <c r="H33" s="244" t="s">
        <v>170</v>
      </c>
      <c r="I33" s="198"/>
      <c r="J33" s="198"/>
      <c r="K33" s="188" t="s">
        <v>16</v>
      </c>
      <c r="L33" s="188"/>
      <c r="M33" s="188">
        <v>500000</v>
      </c>
      <c r="N33" s="188"/>
      <c r="O33" s="188"/>
      <c r="P33" s="188"/>
      <c r="Q33" s="5" t="s">
        <v>12</v>
      </c>
      <c r="R33" s="37">
        <v>12</v>
      </c>
      <c r="S33" s="188" t="s">
        <v>41</v>
      </c>
      <c r="T33" s="188"/>
      <c r="U33" s="7" t="s">
        <v>15</v>
      </c>
      <c r="V33" s="203">
        <f>M33*R33</f>
        <v>6000000</v>
      </c>
      <c r="W33" s="309"/>
    </row>
    <row r="34" spans="1:23" s="50" customFormat="1" ht="23.25" customHeight="1" x14ac:dyDescent="0.3">
      <c r="A34" s="223"/>
      <c r="B34" s="224"/>
      <c r="C34" s="224"/>
      <c r="D34" s="224"/>
      <c r="E34" s="17">
        <v>133</v>
      </c>
      <c r="F34" s="17" t="s">
        <v>71</v>
      </c>
      <c r="G34" s="39">
        <f>V34</f>
        <v>7800000</v>
      </c>
      <c r="H34" s="272" t="s">
        <v>169</v>
      </c>
      <c r="I34" s="239"/>
      <c r="J34" s="239"/>
      <c r="K34" s="226" t="s">
        <v>16</v>
      </c>
      <c r="L34" s="226"/>
      <c r="M34" s="226">
        <v>650000</v>
      </c>
      <c r="N34" s="226"/>
      <c r="O34" s="226"/>
      <c r="P34" s="226"/>
      <c r="Q34" s="14" t="s">
        <v>12</v>
      </c>
      <c r="R34" s="40">
        <v>12</v>
      </c>
      <c r="S34" s="226" t="s">
        <v>41</v>
      </c>
      <c r="T34" s="226"/>
      <c r="U34" s="15" t="s">
        <v>15</v>
      </c>
      <c r="V34" s="314">
        <f>M34*R34</f>
        <v>7800000</v>
      </c>
      <c r="W34" s="315"/>
    </row>
    <row r="35" spans="1:23" s="50" customFormat="1" ht="23.25" customHeight="1" x14ac:dyDescent="0.3">
      <c r="A35" s="223"/>
      <c r="B35" s="224"/>
      <c r="C35" s="224"/>
      <c r="D35" s="224"/>
      <c r="E35" s="17">
        <v>134</v>
      </c>
      <c r="F35" s="17" t="s">
        <v>72</v>
      </c>
      <c r="G35" s="38">
        <f>V35</f>
        <v>1200000</v>
      </c>
      <c r="H35" s="244" t="s">
        <v>73</v>
      </c>
      <c r="I35" s="198"/>
      <c r="J35" s="198"/>
      <c r="K35" s="188" t="s">
        <v>16</v>
      </c>
      <c r="L35" s="188"/>
      <c r="M35" s="188">
        <v>100000</v>
      </c>
      <c r="N35" s="188"/>
      <c r="O35" s="188"/>
      <c r="P35" s="188"/>
      <c r="Q35" s="5" t="s">
        <v>12</v>
      </c>
      <c r="R35" s="37">
        <v>12</v>
      </c>
      <c r="S35" s="188" t="s">
        <v>41</v>
      </c>
      <c r="T35" s="188"/>
      <c r="U35" s="7" t="s">
        <v>15</v>
      </c>
      <c r="V35" s="203">
        <f>M35*R35</f>
        <v>1200000</v>
      </c>
      <c r="W35" s="309"/>
    </row>
    <row r="36" spans="1:23" s="50" customFormat="1" ht="23.25" customHeight="1" x14ac:dyDescent="0.3">
      <c r="A36" s="223"/>
      <c r="B36" s="224"/>
      <c r="C36" s="224"/>
      <c r="D36" s="224"/>
      <c r="E36" s="17">
        <v>135</v>
      </c>
      <c r="F36" s="17" t="s">
        <v>74</v>
      </c>
      <c r="G36" s="39">
        <v>0</v>
      </c>
      <c r="H36" s="272"/>
      <c r="I36" s="239"/>
      <c r="J36" s="239"/>
      <c r="K36" s="226"/>
      <c r="L36" s="226"/>
      <c r="M36" s="226"/>
      <c r="N36" s="226"/>
      <c r="O36" s="226"/>
      <c r="P36" s="226"/>
      <c r="Q36" s="14"/>
      <c r="R36" s="40"/>
      <c r="S36" s="226"/>
      <c r="T36" s="226"/>
      <c r="U36" s="15"/>
      <c r="V36" s="314"/>
      <c r="W36" s="315"/>
    </row>
    <row r="37" spans="1:23" s="36" customFormat="1" ht="23.25" customHeight="1" x14ac:dyDescent="0.3">
      <c r="A37" s="223"/>
      <c r="B37" s="224"/>
      <c r="C37" s="224"/>
      <c r="D37" s="224"/>
      <c r="E37" s="17">
        <v>136</v>
      </c>
      <c r="F37" s="17" t="s">
        <v>75</v>
      </c>
      <c r="G37" s="38">
        <f>W37</f>
        <v>200000</v>
      </c>
      <c r="H37" s="229" t="s">
        <v>164</v>
      </c>
      <c r="I37" s="198"/>
      <c r="J37" s="110" t="s">
        <v>16</v>
      </c>
      <c r="K37" s="188">
        <v>20000</v>
      </c>
      <c r="L37" s="188"/>
      <c r="M37" s="188"/>
      <c r="N37" s="188"/>
      <c r="O37" s="110" t="s">
        <v>12</v>
      </c>
      <c r="P37" s="51">
        <v>10</v>
      </c>
      <c r="Q37" s="110" t="s">
        <v>14</v>
      </c>
      <c r="R37" s="110" t="s">
        <v>12</v>
      </c>
      <c r="S37" s="110">
        <v>1</v>
      </c>
      <c r="T37" s="110" t="s">
        <v>54</v>
      </c>
      <c r="U37" s="110"/>
      <c r="V37" s="7" t="s">
        <v>15</v>
      </c>
      <c r="W37" s="116">
        <f>K37*P37*S37</f>
        <v>200000</v>
      </c>
    </row>
    <row r="38" spans="1:23" s="36" customFormat="1" ht="23.25" customHeight="1" x14ac:dyDescent="0.3">
      <c r="A38" s="223"/>
      <c r="B38" s="224"/>
      <c r="C38" s="209"/>
      <c r="D38" s="209"/>
      <c r="E38" s="270" t="s">
        <v>59</v>
      </c>
      <c r="F38" s="271"/>
      <c r="G38" s="38">
        <f>SUM(G32:G37)</f>
        <v>15320000</v>
      </c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233"/>
    </row>
    <row r="39" spans="1:23" s="36" customFormat="1" ht="23.25" customHeight="1" thickBot="1" x14ac:dyDescent="0.35">
      <c r="A39" s="306"/>
      <c r="B39" s="307"/>
      <c r="C39" s="274" t="s">
        <v>19</v>
      </c>
      <c r="D39" s="275"/>
      <c r="E39" s="275"/>
      <c r="F39" s="276"/>
      <c r="G39" s="65">
        <f>G38+G31+G22</f>
        <v>311101982.47759998</v>
      </c>
      <c r="H39" s="317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9"/>
    </row>
    <row r="40" spans="1:23" s="36" customFormat="1" ht="23.25" customHeight="1" x14ac:dyDescent="0.3">
      <c r="A40" s="302" t="s">
        <v>76</v>
      </c>
      <c r="B40" s="304" t="s">
        <v>77</v>
      </c>
      <c r="C40" s="304">
        <v>21</v>
      </c>
      <c r="D40" s="304" t="s">
        <v>78</v>
      </c>
      <c r="E40" s="66">
        <v>211</v>
      </c>
      <c r="F40" s="66" t="s">
        <v>79</v>
      </c>
      <c r="G40" s="67">
        <v>0</v>
      </c>
      <c r="H40" s="310"/>
      <c r="I40" s="311"/>
      <c r="J40" s="311"/>
      <c r="K40" s="311"/>
      <c r="L40" s="311"/>
      <c r="M40" s="311"/>
      <c r="N40" s="311"/>
      <c r="O40" s="311"/>
      <c r="P40" s="311"/>
      <c r="Q40" s="311"/>
      <c r="R40" s="311"/>
      <c r="S40" s="311"/>
      <c r="T40" s="311"/>
      <c r="U40" s="311"/>
      <c r="V40" s="311"/>
      <c r="W40" s="312"/>
    </row>
    <row r="41" spans="1:23" s="36" customFormat="1" ht="23.25" customHeight="1" x14ac:dyDescent="0.3">
      <c r="A41" s="205"/>
      <c r="B41" s="224"/>
      <c r="C41" s="224"/>
      <c r="D41" s="224"/>
      <c r="E41" s="68">
        <v>212</v>
      </c>
      <c r="F41" s="68" t="s">
        <v>80</v>
      </c>
      <c r="G41" s="69">
        <v>0</v>
      </c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313"/>
    </row>
    <row r="42" spans="1:23" s="36" customFormat="1" ht="23.25" customHeight="1" x14ac:dyDescent="0.3">
      <c r="A42" s="205"/>
      <c r="B42" s="224"/>
      <c r="C42" s="224"/>
      <c r="D42" s="224"/>
      <c r="E42" s="128">
        <v>213</v>
      </c>
      <c r="F42" s="128" t="s">
        <v>81</v>
      </c>
      <c r="G42" s="129">
        <f>W42</f>
        <v>1800000</v>
      </c>
      <c r="H42" s="272" t="s">
        <v>171</v>
      </c>
      <c r="I42" s="239"/>
      <c r="J42" s="239"/>
      <c r="K42" s="239"/>
      <c r="L42" s="239"/>
      <c r="M42" s="40" t="s">
        <v>16</v>
      </c>
      <c r="N42" s="226">
        <v>150000</v>
      </c>
      <c r="O42" s="226"/>
      <c r="P42" s="226"/>
      <c r="Q42" s="226"/>
      <c r="R42" s="125" t="s">
        <v>12</v>
      </c>
      <c r="S42" s="40">
        <v>12</v>
      </c>
      <c r="T42" s="226" t="s">
        <v>136</v>
      </c>
      <c r="U42" s="226"/>
      <c r="V42" s="15" t="s">
        <v>15</v>
      </c>
      <c r="W42" s="130">
        <f>N42*S42</f>
        <v>1800000</v>
      </c>
    </row>
    <row r="43" spans="1:23" s="36" customFormat="1" ht="23.25" customHeight="1" x14ac:dyDescent="0.3">
      <c r="A43" s="303"/>
      <c r="B43" s="305"/>
      <c r="C43" s="277" t="s">
        <v>19</v>
      </c>
      <c r="D43" s="278"/>
      <c r="E43" s="278"/>
      <c r="F43" s="279"/>
      <c r="G43" s="69">
        <f>G40+G41+G42</f>
        <v>1800000</v>
      </c>
      <c r="H43" s="234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6"/>
    </row>
    <row r="44" spans="1:23" s="36" customFormat="1" ht="23.25" customHeight="1" x14ac:dyDescent="0.3">
      <c r="A44" s="205" t="s">
        <v>82</v>
      </c>
      <c r="B44" s="224" t="s">
        <v>83</v>
      </c>
      <c r="C44" s="224">
        <v>31</v>
      </c>
      <c r="D44" s="224" t="s">
        <v>67</v>
      </c>
      <c r="E44" s="60">
        <v>311</v>
      </c>
      <c r="F44" s="60" t="s">
        <v>84</v>
      </c>
      <c r="G44" s="62">
        <f>W44</f>
        <v>31200000</v>
      </c>
      <c r="H44" s="244" t="s">
        <v>124</v>
      </c>
      <c r="I44" s="198"/>
      <c r="J44" s="198"/>
      <c r="K44" s="198"/>
      <c r="L44" s="198"/>
      <c r="M44" s="37" t="s">
        <v>16</v>
      </c>
      <c r="N44" s="188">
        <v>2600000</v>
      </c>
      <c r="O44" s="188"/>
      <c r="P44" s="188"/>
      <c r="Q44" s="188"/>
      <c r="R44" s="5" t="s">
        <v>12</v>
      </c>
      <c r="S44" s="37">
        <v>12</v>
      </c>
      <c r="T44" s="188" t="s">
        <v>41</v>
      </c>
      <c r="U44" s="188"/>
      <c r="V44" s="7" t="s">
        <v>15</v>
      </c>
      <c r="W44" s="8">
        <f>N44*S44</f>
        <v>31200000</v>
      </c>
    </row>
    <row r="45" spans="1:23" s="36" customFormat="1" ht="23.25" customHeight="1" x14ac:dyDescent="0.3">
      <c r="A45" s="205"/>
      <c r="B45" s="224"/>
      <c r="C45" s="224"/>
      <c r="D45" s="224"/>
      <c r="E45" s="17">
        <v>312</v>
      </c>
      <c r="F45" s="17" t="s">
        <v>85</v>
      </c>
      <c r="G45" s="39">
        <f>W45</f>
        <v>3600000</v>
      </c>
      <c r="H45" s="272" t="s">
        <v>86</v>
      </c>
      <c r="I45" s="239"/>
      <c r="J45" s="239"/>
      <c r="K45" s="239"/>
      <c r="L45" s="239"/>
      <c r="M45" s="40" t="s">
        <v>16</v>
      </c>
      <c r="N45" s="226">
        <v>300000</v>
      </c>
      <c r="O45" s="226"/>
      <c r="P45" s="226"/>
      <c r="Q45" s="226"/>
      <c r="R45" s="14" t="s">
        <v>12</v>
      </c>
      <c r="S45" s="40">
        <v>12</v>
      </c>
      <c r="T45" s="226" t="s">
        <v>41</v>
      </c>
      <c r="U45" s="226"/>
      <c r="V45" s="15" t="s">
        <v>15</v>
      </c>
      <c r="W45" s="16">
        <f>N45*S45</f>
        <v>3600000</v>
      </c>
    </row>
    <row r="46" spans="1:23" s="36" customFormat="1" ht="23.25" customHeight="1" x14ac:dyDescent="0.3">
      <c r="A46" s="205"/>
      <c r="B46" s="224"/>
      <c r="C46" s="224"/>
      <c r="D46" s="224"/>
      <c r="E46" s="17">
        <v>313</v>
      </c>
      <c r="F46" s="17" t="s">
        <v>87</v>
      </c>
      <c r="G46" s="38">
        <f>W46</f>
        <v>480000</v>
      </c>
      <c r="H46" s="70" t="s">
        <v>88</v>
      </c>
      <c r="I46" s="5"/>
      <c r="J46" s="188">
        <v>20000</v>
      </c>
      <c r="K46" s="188"/>
      <c r="L46" s="188"/>
      <c r="M46" s="5" t="s">
        <v>12</v>
      </c>
      <c r="N46" s="71" t="s">
        <v>89</v>
      </c>
      <c r="O46" s="71">
        <v>2</v>
      </c>
      <c r="P46" s="72" t="s">
        <v>54</v>
      </c>
      <c r="Q46" s="5" t="s">
        <v>12</v>
      </c>
      <c r="R46" s="5">
        <v>12</v>
      </c>
      <c r="S46" s="5" t="s">
        <v>210</v>
      </c>
      <c r="T46" s="5"/>
      <c r="U46" s="37"/>
      <c r="V46" s="7" t="s">
        <v>15</v>
      </c>
      <c r="W46" s="73">
        <f>J46*O46*R46</f>
        <v>480000</v>
      </c>
    </row>
    <row r="47" spans="1:23" s="36" customFormat="1" ht="23.25" customHeight="1" x14ac:dyDescent="0.3">
      <c r="A47" s="205"/>
      <c r="B47" s="224"/>
      <c r="C47" s="224"/>
      <c r="D47" s="224"/>
      <c r="E47" s="17">
        <v>314</v>
      </c>
      <c r="F47" s="17" t="s">
        <v>90</v>
      </c>
      <c r="G47" s="39">
        <f>W47</f>
        <v>360000</v>
      </c>
      <c r="H47" s="272" t="s">
        <v>88</v>
      </c>
      <c r="I47" s="239"/>
      <c r="J47" s="239"/>
      <c r="K47" s="239"/>
      <c r="L47" s="239"/>
      <c r="M47" s="40" t="s">
        <v>16</v>
      </c>
      <c r="N47" s="226">
        <v>30000</v>
      </c>
      <c r="O47" s="226"/>
      <c r="P47" s="226"/>
      <c r="Q47" s="226"/>
      <c r="R47" s="14" t="s">
        <v>12</v>
      </c>
      <c r="S47" s="40">
        <v>12</v>
      </c>
      <c r="T47" s="226" t="s">
        <v>41</v>
      </c>
      <c r="U47" s="226"/>
      <c r="V47" s="15" t="s">
        <v>15</v>
      </c>
      <c r="W47" s="16">
        <f>N47*S47</f>
        <v>360000</v>
      </c>
    </row>
    <row r="48" spans="1:23" s="36" customFormat="1" ht="23.25" customHeight="1" x14ac:dyDescent="0.3">
      <c r="A48" s="205"/>
      <c r="B48" s="224"/>
      <c r="C48" s="224"/>
      <c r="D48" s="224"/>
      <c r="E48" s="17">
        <v>315</v>
      </c>
      <c r="F48" s="17" t="s">
        <v>91</v>
      </c>
      <c r="G48" s="38">
        <v>0</v>
      </c>
      <c r="H48" s="70"/>
      <c r="I48" s="37"/>
      <c r="J48" s="37"/>
      <c r="K48" s="37"/>
      <c r="L48" s="188"/>
      <c r="M48" s="188"/>
      <c r="N48" s="188"/>
      <c r="O48" s="188"/>
      <c r="P48" s="188"/>
      <c r="Q48" s="188"/>
      <c r="R48" s="5"/>
      <c r="S48" s="37"/>
      <c r="T48" s="188"/>
      <c r="U48" s="188"/>
      <c r="V48" s="7"/>
      <c r="W48" s="8"/>
    </row>
    <row r="49" spans="1:44" s="36" customFormat="1" ht="23.25" customHeight="1" x14ac:dyDescent="0.3">
      <c r="A49" s="205"/>
      <c r="B49" s="224"/>
      <c r="C49" s="224"/>
      <c r="D49" s="224"/>
      <c r="E49" s="17">
        <v>318</v>
      </c>
      <c r="F49" s="17" t="s">
        <v>125</v>
      </c>
      <c r="G49" s="39">
        <f>W49</f>
        <v>1800000</v>
      </c>
      <c r="H49" s="272" t="s">
        <v>88</v>
      </c>
      <c r="I49" s="239"/>
      <c r="J49" s="239"/>
      <c r="K49" s="239"/>
      <c r="L49" s="239"/>
      <c r="M49" s="40" t="s">
        <v>16</v>
      </c>
      <c r="N49" s="226">
        <v>150000</v>
      </c>
      <c r="O49" s="226"/>
      <c r="P49" s="226"/>
      <c r="Q49" s="226"/>
      <c r="R49" s="14" t="s">
        <v>12</v>
      </c>
      <c r="S49" s="40">
        <v>12</v>
      </c>
      <c r="T49" s="226" t="s">
        <v>41</v>
      </c>
      <c r="U49" s="226"/>
      <c r="V49" s="15" t="s">
        <v>15</v>
      </c>
      <c r="W49" s="16">
        <f>N49*S49</f>
        <v>1800000</v>
      </c>
    </row>
    <row r="50" spans="1:44" s="36" customFormat="1" ht="23.25" customHeight="1" x14ac:dyDescent="0.3">
      <c r="A50" s="205"/>
      <c r="B50" s="224"/>
      <c r="C50" s="224"/>
      <c r="D50" s="224"/>
      <c r="E50" s="41">
        <v>319</v>
      </c>
      <c r="F50" s="41" t="s">
        <v>92</v>
      </c>
      <c r="G50" s="38">
        <f>V50</f>
        <v>6000000</v>
      </c>
      <c r="H50" s="272" t="s">
        <v>165</v>
      </c>
      <c r="I50" s="239"/>
      <c r="J50" s="239"/>
      <c r="K50" s="226" t="s">
        <v>16</v>
      </c>
      <c r="L50" s="226"/>
      <c r="M50" s="226">
        <v>1500000</v>
      </c>
      <c r="N50" s="226"/>
      <c r="O50" s="226"/>
      <c r="P50" s="226"/>
      <c r="Q50" s="112" t="s">
        <v>12</v>
      </c>
      <c r="R50" s="40">
        <v>4</v>
      </c>
      <c r="S50" s="226" t="s">
        <v>41</v>
      </c>
      <c r="T50" s="226"/>
      <c r="U50" s="15" t="s">
        <v>15</v>
      </c>
      <c r="V50" s="314">
        <f>M50*R50</f>
        <v>6000000</v>
      </c>
      <c r="W50" s="315"/>
    </row>
    <row r="51" spans="1:44" s="36" customFormat="1" ht="15" customHeight="1" x14ac:dyDescent="0.3">
      <c r="A51" s="205"/>
      <c r="B51" s="208"/>
      <c r="C51" s="197">
        <v>33</v>
      </c>
      <c r="D51" s="197" t="s">
        <v>93</v>
      </c>
      <c r="E51" s="294">
        <v>332</v>
      </c>
      <c r="F51" s="197" t="s">
        <v>94</v>
      </c>
      <c r="G51" s="299">
        <f>SUM(W51:W58)</f>
        <v>1190000</v>
      </c>
      <c r="H51" s="191" t="s">
        <v>197</v>
      </c>
      <c r="I51" s="192"/>
      <c r="J51" s="192"/>
      <c r="K51" s="192"/>
      <c r="L51" s="192"/>
      <c r="M51" s="74" t="s">
        <v>95</v>
      </c>
      <c r="N51" s="193">
        <v>10000</v>
      </c>
      <c r="O51" s="193"/>
      <c r="P51" s="193"/>
      <c r="Q51" s="193"/>
      <c r="R51" s="43" t="s">
        <v>96</v>
      </c>
      <c r="S51" s="74">
        <v>12</v>
      </c>
      <c r="T51" s="193" t="s">
        <v>97</v>
      </c>
      <c r="U51" s="193"/>
      <c r="V51" s="45" t="s">
        <v>37</v>
      </c>
      <c r="W51" s="46">
        <f t="shared" ref="W51:W58" si="1">N51*S51</f>
        <v>120000</v>
      </c>
    </row>
    <row r="52" spans="1:44" s="36" customFormat="1" ht="15" customHeight="1" x14ac:dyDescent="0.3">
      <c r="A52" s="205"/>
      <c r="B52" s="208"/>
      <c r="C52" s="197"/>
      <c r="D52" s="197"/>
      <c r="E52" s="294"/>
      <c r="F52" s="197"/>
      <c r="G52" s="300"/>
      <c r="H52" s="244" t="s">
        <v>198</v>
      </c>
      <c r="I52" s="198"/>
      <c r="J52" s="198"/>
      <c r="K52" s="198"/>
      <c r="L52" s="198"/>
      <c r="M52" s="37" t="s">
        <v>95</v>
      </c>
      <c r="N52" s="188">
        <v>10000</v>
      </c>
      <c r="O52" s="188"/>
      <c r="P52" s="188"/>
      <c r="Q52" s="188"/>
      <c r="R52" s="5" t="s">
        <v>96</v>
      </c>
      <c r="S52" s="37">
        <v>12</v>
      </c>
      <c r="T52" s="188" t="s">
        <v>97</v>
      </c>
      <c r="U52" s="188"/>
      <c r="V52" s="7" t="s">
        <v>37</v>
      </c>
      <c r="W52" s="8">
        <f t="shared" si="1"/>
        <v>120000</v>
      </c>
    </row>
    <row r="53" spans="1:44" s="36" customFormat="1" ht="15" customHeight="1" x14ac:dyDescent="0.3">
      <c r="A53" s="205"/>
      <c r="B53" s="208"/>
      <c r="C53" s="197"/>
      <c r="D53" s="197"/>
      <c r="E53" s="294"/>
      <c r="F53" s="197"/>
      <c r="G53" s="300"/>
      <c r="H53" s="244" t="s">
        <v>191</v>
      </c>
      <c r="I53" s="198"/>
      <c r="J53" s="198"/>
      <c r="K53" s="198"/>
      <c r="L53" s="198"/>
      <c r="M53" s="37" t="s">
        <v>95</v>
      </c>
      <c r="N53" s="188">
        <v>50000</v>
      </c>
      <c r="O53" s="188"/>
      <c r="P53" s="188"/>
      <c r="Q53" s="188"/>
      <c r="R53" s="137" t="s">
        <v>96</v>
      </c>
      <c r="S53" s="37">
        <v>13</v>
      </c>
      <c r="T53" s="188" t="s">
        <v>199</v>
      </c>
      <c r="U53" s="188"/>
      <c r="V53" s="7" t="s">
        <v>37</v>
      </c>
      <c r="W53" s="141">
        <f t="shared" si="1"/>
        <v>650000</v>
      </c>
    </row>
    <row r="54" spans="1:44" s="36" customFormat="1" ht="15" customHeight="1" x14ac:dyDescent="0.3">
      <c r="A54" s="205"/>
      <c r="B54" s="208"/>
      <c r="C54" s="197"/>
      <c r="D54" s="197"/>
      <c r="E54" s="294"/>
      <c r="F54" s="197"/>
      <c r="G54" s="300"/>
      <c r="H54" s="244" t="s">
        <v>98</v>
      </c>
      <c r="I54" s="198"/>
      <c r="J54" s="198"/>
      <c r="K54" s="198"/>
      <c r="L54" s="198"/>
      <c r="M54" s="37" t="s">
        <v>95</v>
      </c>
      <c r="N54" s="188">
        <v>50000</v>
      </c>
      <c r="O54" s="188"/>
      <c r="P54" s="188"/>
      <c r="Q54" s="188"/>
      <c r="R54" s="5" t="s">
        <v>96</v>
      </c>
      <c r="S54" s="37">
        <v>1</v>
      </c>
      <c r="T54" s="188" t="s">
        <v>189</v>
      </c>
      <c r="U54" s="188"/>
      <c r="V54" s="7" t="s">
        <v>37</v>
      </c>
      <c r="W54" s="8">
        <f t="shared" si="1"/>
        <v>50000</v>
      </c>
      <c r="X54" s="87"/>
      <c r="Y54" s="87"/>
      <c r="Z54" s="87"/>
      <c r="AA54" s="88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5"/>
      <c r="AM54" s="37"/>
      <c r="AN54" s="37"/>
      <c r="AO54" s="37"/>
      <c r="AP54" s="7"/>
      <c r="AQ54" s="30"/>
      <c r="AR54" s="72"/>
    </row>
    <row r="55" spans="1:44" s="36" customFormat="1" ht="15" customHeight="1" x14ac:dyDescent="0.3">
      <c r="A55" s="205"/>
      <c r="B55" s="208"/>
      <c r="C55" s="197"/>
      <c r="D55" s="197"/>
      <c r="E55" s="294"/>
      <c r="F55" s="197"/>
      <c r="G55" s="300"/>
      <c r="H55" s="244" t="s">
        <v>178</v>
      </c>
      <c r="I55" s="198"/>
      <c r="J55" s="198"/>
      <c r="K55" s="198"/>
      <c r="L55" s="198"/>
      <c r="M55" s="37" t="s">
        <v>16</v>
      </c>
      <c r="N55" s="188">
        <v>50000</v>
      </c>
      <c r="O55" s="188"/>
      <c r="P55" s="188"/>
      <c r="Q55" s="188"/>
      <c r="R55" s="110" t="s">
        <v>12</v>
      </c>
      <c r="S55" s="37">
        <v>2</v>
      </c>
      <c r="T55" s="188" t="s">
        <v>189</v>
      </c>
      <c r="U55" s="188"/>
      <c r="V55" s="7" t="s">
        <v>15</v>
      </c>
      <c r="W55" s="116">
        <f t="shared" si="1"/>
        <v>100000</v>
      </c>
      <c r="X55" s="87"/>
      <c r="Y55" s="87"/>
      <c r="Z55" s="87"/>
      <c r="AA55" s="88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110"/>
      <c r="AM55" s="37"/>
      <c r="AN55" s="37"/>
      <c r="AO55" s="37"/>
      <c r="AP55" s="7"/>
      <c r="AQ55" s="115"/>
      <c r="AR55" s="72"/>
    </row>
    <row r="56" spans="1:44" s="36" customFormat="1" ht="15" customHeight="1" x14ac:dyDescent="0.3">
      <c r="A56" s="205"/>
      <c r="B56" s="208"/>
      <c r="C56" s="197"/>
      <c r="D56" s="197"/>
      <c r="E56" s="294"/>
      <c r="F56" s="197"/>
      <c r="G56" s="300"/>
      <c r="H56" s="244" t="s">
        <v>177</v>
      </c>
      <c r="I56" s="198"/>
      <c r="J56" s="198"/>
      <c r="K56" s="198"/>
      <c r="L56" s="198"/>
      <c r="M56" s="37" t="s">
        <v>95</v>
      </c>
      <c r="N56" s="188">
        <v>50000</v>
      </c>
      <c r="O56" s="188"/>
      <c r="P56" s="188"/>
      <c r="Q56" s="188"/>
      <c r="R56" s="5" t="s">
        <v>96</v>
      </c>
      <c r="S56" s="37">
        <v>1</v>
      </c>
      <c r="T56" s="188" t="s">
        <v>189</v>
      </c>
      <c r="U56" s="188"/>
      <c r="V56" s="7" t="s">
        <v>37</v>
      </c>
      <c r="W56" s="8">
        <f t="shared" si="1"/>
        <v>50000</v>
      </c>
      <c r="X56" s="87"/>
      <c r="Y56" s="87"/>
      <c r="Z56" s="87"/>
      <c r="AA56" s="88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5"/>
      <c r="AM56" s="37"/>
      <c r="AN56" s="37"/>
      <c r="AO56" s="37"/>
      <c r="AP56" s="7"/>
      <c r="AQ56" s="30"/>
      <c r="AR56" s="72"/>
    </row>
    <row r="57" spans="1:44" s="36" customFormat="1" ht="15" customHeight="1" x14ac:dyDescent="0.3">
      <c r="A57" s="205"/>
      <c r="B57" s="208"/>
      <c r="C57" s="197"/>
      <c r="D57" s="197"/>
      <c r="E57" s="294"/>
      <c r="F57" s="197"/>
      <c r="G57" s="300"/>
      <c r="H57" s="244" t="s">
        <v>200</v>
      </c>
      <c r="I57" s="198"/>
      <c r="J57" s="198"/>
      <c r="K57" s="198"/>
      <c r="L57" s="198"/>
      <c r="M57" s="37" t="s">
        <v>16</v>
      </c>
      <c r="N57" s="188">
        <v>50000</v>
      </c>
      <c r="O57" s="188"/>
      <c r="P57" s="188"/>
      <c r="Q57" s="188"/>
      <c r="R57" s="110" t="s">
        <v>12</v>
      </c>
      <c r="S57" s="37">
        <v>1</v>
      </c>
      <c r="T57" s="188" t="s">
        <v>189</v>
      </c>
      <c r="U57" s="188"/>
      <c r="V57" s="7" t="s">
        <v>15</v>
      </c>
      <c r="W57" s="116">
        <f t="shared" si="1"/>
        <v>50000</v>
      </c>
      <c r="X57" s="87"/>
      <c r="Y57" s="87"/>
      <c r="Z57" s="87"/>
      <c r="AA57" s="88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110"/>
      <c r="AM57" s="37"/>
      <c r="AN57" s="37"/>
      <c r="AO57" s="37"/>
      <c r="AP57" s="7"/>
      <c r="AQ57" s="115"/>
      <c r="AR57" s="72"/>
    </row>
    <row r="58" spans="1:44" s="36" customFormat="1" ht="15" customHeight="1" x14ac:dyDescent="0.3">
      <c r="A58" s="205"/>
      <c r="B58" s="208"/>
      <c r="C58" s="197"/>
      <c r="D58" s="197"/>
      <c r="E58" s="294"/>
      <c r="F58" s="197"/>
      <c r="G58" s="301"/>
      <c r="H58" s="295" t="s">
        <v>99</v>
      </c>
      <c r="I58" s="187"/>
      <c r="J58" s="187"/>
      <c r="K58" s="187"/>
      <c r="L58" s="187"/>
      <c r="M58" s="63" t="s">
        <v>95</v>
      </c>
      <c r="N58" s="235">
        <v>50000</v>
      </c>
      <c r="O58" s="235"/>
      <c r="P58" s="235"/>
      <c r="Q58" s="235"/>
      <c r="R58" s="10" t="s">
        <v>96</v>
      </c>
      <c r="S58" s="63">
        <v>1</v>
      </c>
      <c r="T58" s="188" t="s">
        <v>189</v>
      </c>
      <c r="U58" s="188"/>
      <c r="V58" s="11" t="s">
        <v>37</v>
      </c>
      <c r="W58" s="12">
        <f t="shared" si="1"/>
        <v>50000</v>
      </c>
      <c r="X58" s="87"/>
      <c r="Y58" s="87"/>
      <c r="Z58" s="87"/>
      <c r="AA58" s="88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5"/>
      <c r="AM58" s="37"/>
      <c r="AN58" s="37"/>
      <c r="AO58" s="37"/>
      <c r="AP58" s="7"/>
      <c r="AQ58" s="30"/>
      <c r="AR58" s="72"/>
    </row>
    <row r="59" spans="1:44" s="36" customFormat="1" ht="23.25" customHeight="1" x14ac:dyDescent="0.3">
      <c r="A59" s="205"/>
      <c r="B59" s="224"/>
      <c r="C59" s="296" t="s">
        <v>19</v>
      </c>
      <c r="D59" s="297"/>
      <c r="E59" s="297"/>
      <c r="F59" s="298"/>
      <c r="G59" s="62">
        <f>SUM(G44:G58)</f>
        <v>44630000</v>
      </c>
      <c r="H59" s="13"/>
      <c r="I59" s="14"/>
      <c r="J59" s="14"/>
      <c r="K59" s="14"/>
      <c r="L59" s="193"/>
      <c r="M59" s="193"/>
      <c r="N59" s="226"/>
      <c r="O59" s="226"/>
      <c r="P59" s="226"/>
      <c r="Q59" s="226"/>
      <c r="R59" s="10"/>
      <c r="S59" s="226"/>
      <c r="T59" s="226"/>
      <c r="U59" s="14"/>
      <c r="V59" s="15"/>
      <c r="W59" s="16"/>
      <c r="X59" s="87"/>
      <c r="Y59" s="20"/>
      <c r="Z59" s="20"/>
      <c r="AA59" s="20"/>
      <c r="AB59" s="20"/>
      <c r="AC59" s="20"/>
      <c r="AD59" s="93"/>
      <c r="AE59" s="20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0"/>
      <c r="AR59" s="72"/>
    </row>
    <row r="60" spans="1:44" s="36" customFormat="1" ht="23.25" customHeight="1" x14ac:dyDescent="0.3">
      <c r="A60" s="204" t="s">
        <v>20</v>
      </c>
      <c r="B60" s="215" t="s">
        <v>100</v>
      </c>
      <c r="C60" s="61">
        <v>41</v>
      </c>
      <c r="D60" s="61" t="s">
        <v>100</v>
      </c>
      <c r="E60" s="60">
        <v>411</v>
      </c>
      <c r="F60" s="60" t="s">
        <v>113</v>
      </c>
      <c r="G60" s="38">
        <f>W60</f>
        <v>6600000</v>
      </c>
      <c r="H60" s="289" t="s">
        <v>167</v>
      </c>
      <c r="I60" s="290"/>
      <c r="J60" s="290"/>
      <c r="K60" s="290"/>
      <c r="L60" s="290"/>
      <c r="M60" s="89"/>
      <c r="N60" s="291">
        <v>550000</v>
      </c>
      <c r="O60" s="291"/>
      <c r="P60" s="291"/>
      <c r="Q60" s="291"/>
      <c r="R60" s="119" t="s">
        <v>12</v>
      </c>
      <c r="S60" s="63">
        <v>12</v>
      </c>
      <c r="T60" s="235" t="s">
        <v>41</v>
      </c>
      <c r="U60" s="235"/>
      <c r="V60" s="11" t="s">
        <v>15</v>
      </c>
      <c r="W60" s="120">
        <f>N60*S60</f>
        <v>6600000</v>
      </c>
      <c r="X60" s="87"/>
      <c r="Y60" s="75"/>
      <c r="Z60" s="75"/>
      <c r="AA60" s="7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0"/>
      <c r="AR60" s="72"/>
    </row>
    <row r="61" spans="1:44" s="36" customFormat="1" ht="23.25" customHeight="1" x14ac:dyDescent="0.3">
      <c r="A61" s="206"/>
      <c r="B61" s="209"/>
      <c r="C61" s="270" t="s">
        <v>19</v>
      </c>
      <c r="D61" s="293"/>
      <c r="E61" s="293"/>
      <c r="F61" s="271"/>
      <c r="G61" s="38">
        <f>G60</f>
        <v>6600000</v>
      </c>
      <c r="H61" s="295"/>
      <c r="I61" s="187"/>
      <c r="J61" s="187"/>
      <c r="K61" s="187"/>
      <c r="L61" s="188"/>
      <c r="M61" s="188"/>
      <c r="N61" s="235"/>
      <c r="O61" s="235"/>
      <c r="P61" s="235"/>
      <c r="Q61" s="235"/>
      <c r="R61" s="10"/>
      <c r="S61" s="235"/>
      <c r="T61" s="235"/>
      <c r="U61" s="10"/>
      <c r="V61" s="11"/>
      <c r="W61" s="12"/>
      <c r="X61" s="87"/>
      <c r="Y61" s="87"/>
      <c r="Z61" s="87"/>
      <c r="AA61" s="88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5"/>
      <c r="AM61" s="37"/>
      <c r="AN61" s="37"/>
      <c r="AO61" s="37"/>
      <c r="AP61" s="7"/>
      <c r="AQ61" s="30"/>
      <c r="AR61" s="72"/>
    </row>
    <row r="62" spans="1:44" s="36" customFormat="1" ht="23.25" customHeight="1" x14ac:dyDescent="0.3">
      <c r="A62" s="204" t="s">
        <v>26</v>
      </c>
      <c r="B62" s="215" t="s">
        <v>101</v>
      </c>
      <c r="C62" s="215">
        <v>61</v>
      </c>
      <c r="D62" s="215" t="s">
        <v>102</v>
      </c>
      <c r="E62" s="17">
        <v>611</v>
      </c>
      <c r="F62" s="17" t="s">
        <v>103</v>
      </c>
      <c r="G62" s="38">
        <v>0</v>
      </c>
      <c r="H62" s="13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5"/>
      <c r="W62" s="16"/>
      <c r="X62" s="87"/>
      <c r="Y62" s="87"/>
      <c r="Z62" s="87"/>
      <c r="AA62" s="88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5"/>
      <c r="AM62" s="37"/>
      <c r="AN62" s="37"/>
      <c r="AO62" s="37"/>
      <c r="AP62" s="7"/>
      <c r="AQ62" s="30"/>
      <c r="AR62" s="72"/>
    </row>
    <row r="63" spans="1:44" s="36" customFormat="1" ht="23.25" customHeight="1" x14ac:dyDescent="0.3">
      <c r="A63" s="223"/>
      <c r="B63" s="224"/>
      <c r="C63" s="209"/>
      <c r="D63" s="209"/>
      <c r="E63" s="17">
        <v>612</v>
      </c>
      <c r="F63" s="17" t="s">
        <v>104</v>
      </c>
      <c r="G63" s="38">
        <v>0</v>
      </c>
      <c r="H63" s="13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5"/>
      <c r="W63" s="16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</row>
    <row r="64" spans="1:44" s="36" customFormat="1" ht="23.25" customHeight="1" x14ac:dyDescent="0.3">
      <c r="A64" s="206"/>
      <c r="B64" s="209"/>
      <c r="C64" s="270" t="s">
        <v>19</v>
      </c>
      <c r="D64" s="293"/>
      <c r="E64" s="293"/>
      <c r="F64" s="271"/>
      <c r="G64" s="38">
        <f>G62+G63</f>
        <v>0</v>
      </c>
      <c r="H64" s="13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5"/>
      <c r="W64" s="16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</row>
    <row r="65" spans="1:23" s="36" customFormat="1" ht="23.25" customHeight="1" x14ac:dyDescent="0.3">
      <c r="A65" s="204" t="s">
        <v>105</v>
      </c>
      <c r="B65" s="215" t="s">
        <v>106</v>
      </c>
      <c r="C65" s="17">
        <v>71</v>
      </c>
      <c r="D65" s="17" t="s">
        <v>106</v>
      </c>
      <c r="E65" s="17">
        <v>711</v>
      </c>
      <c r="F65" s="17" t="s">
        <v>106</v>
      </c>
      <c r="G65" s="38">
        <f>W65</f>
        <v>144000</v>
      </c>
      <c r="H65" s="229" t="s">
        <v>201</v>
      </c>
      <c r="I65" s="198"/>
      <c r="J65" s="198"/>
      <c r="K65" s="198"/>
      <c r="L65" s="188" t="s">
        <v>16</v>
      </c>
      <c r="M65" s="188"/>
      <c r="N65" s="188">
        <v>12000</v>
      </c>
      <c r="O65" s="188"/>
      <c r="P65" s="188"/>
      <c r="Q65" s="149" t="s">
        <v>12</v>
      </c>
      <c r="R65" s="203">
        <v>12</v>
      </c>
      <c r="S65" s="203"/>
      <c r="T65" s="149" t="s">
        <v>14</v>
      </c>
      <c r="U65" s="149"/>
      <c r="V65" s="7" t="s">
        <v>15</v>
      </c>
      <c r="W65" s="150">
        <f>N65*R65</f>
        <v>144000</v>
      </c>
    </row>
    <row r="66" spans="1:23" s="36" customFormat="1" ht="23.25" customHeight="1" x14ac:dyDescent="0.3">
      <c r="A66" s="206"/>
      <c r="B66" s="209"/>
      <c r="C66" s="270" t="s">
        <v>19</v>
      </c>
      <c r="D66" s="293"/>
      <c r="E66" s="293"/>
      <c r="F66" s="271"/>
      <c r="G66" s="38">
        <f>G65</f>
        <v>144000</v>
      </c>
      <c r="H66" s="13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5"/>
      <c r="W66" s="16"/>
    </row>
    <row r="67" spans="1:23" s="36" customFormat="1" ht="23.25" customHeight="1" x14ac:dyDescent="0.3">
      <c r="A67" s="204" t="s">
        <v>29</v>
      </c>
      <c r="B67" s="215" t="s">
        <v>107</v>
      </c>
      <c r="C67" s="17">
        <v>81</v>
      </c>
      <c r="D67" s="17" t="s">
        <v>107</v>
      </c>
      <c r="E67" s="17">
        <v>811</v>
      </c>
      <c r="F67" s="17" t="s">
        <v>107</v>
      </c>
      <c r="G67" s="38">
        <v>53787</v>
      </c>
      <c r="H67" s="13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5"/>
      <c r="W67" s="16"/>
    </row>
    <row r="68" spans="1:23" s="36" customFormat="1" ht="23.25" customHeight="1" x14ac:dyDescent="0.3">
      <c r="A68" s="206"/>
      <c r="B68" s="209"/>
      <c r="C68" s="270" t="s">
        <v>19</v>
      </c>
      <c r="D68" s="293"/>
      <c r="E68" s="293"/>
      <c r="F68" s="271"/>
      <c r="G68" s="38">
        <f>G67</f>
        <v>53787</v>
      </c>
      <c r="H68" s="13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5"/>
      <c r="W68" s="16"/>
    </row>
    <row r="69" spans="1:23" s="36" customFormat="1" ht="23.25" customHeight="1" thickBot="1" x14ac:dyDescent="0.35">
      <c r="A69" s="292" t="s">
        <v>108</v>
      </c>
      <c r="B69" s="275"/>
      <c r="C69" s="275"/>
      <c r="D69" s="275"/>
      <c r="E69" s="275"/>
      <c r="F69" s="276"/>
      <c r="G69" s="78">
        <f>G68+G66+G64+G61+G59+G43+G39</f>
        <v>364329769.47759998</v>
      </c>
      <c r="H69" s="79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80"/>
      <c r="W69" s="25"/>
    </row>
    <row r="70" spans="1:23" x14ac:dyDescent="0.3">
      <c r="G70" s="83">
        <f>'시설(세입)'!G39-'시설(세출)'!G69</f>
        <v>-0.47759997844696045</v>
      </c>
    </row>
    <row r="72" spans="1:23" x14ac:dyDescent="0.3">
      <c r="D72" s="90"/>
      <c r="E72" s="90"/>
      <c r="F72" s="90"/>
      <c r="G72" s="91"/>
      <c r="H72" s="92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3" x14ac:dyDescent="0.3">
      <c r="D73" s="90"/>
      <c r="E73" s="90"/>
      <c r="F73" s="90"/>
      <c r="G73" s="91"/>
      <c r="H73" s="92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1:23" x14ac:dyDescent="0.3">
      <c r="D74" s="90"/>
      <c r="E74" s="90"/>
      <c r="F74" s="90"/>
      <c r="G74" s="91"/>
      <c r="H74" s="20"/>
      <c r="I74" s="20"/>
      <c r="J74" s="20"/>
      <c r="K74" s="20"/>
      <c r="L74" s="20"/>
      <c r="M74" s="93"/>
      <c r="N74" s="20"/>
      <c r="O74" s="6"/>
      <c r="P74" s="6"/>
      <c r="Q74" s="6"/>
      <c r="R74" s="6"/>
      <c r="S74" s="6"/>
      <c r="T74" s="6"/>
    </row>
    <row r="75" spans="1:23" x14ac:dyDescent="0.3">
      <c r="D75" s="90"/>
      <c r="E75" s="90"/>
      <c r="F75" s="90"/>
      <c r="G75" s="91"/>
      <c r="H75" s="188"/>
      <c r="I75" s="188"/>
      <c r="J75" s="188"/>
      <c r="K75" s="188"/>
      <c r="L75" s="188"/>
      <c r="M75" s="188"/>
      <c r="N75" s="188"/>
      <c r="O75" s="6"/>
      <c r="P75" s="6"/>
      <c r="Q75" s="6"/>
      <c r="R75" s="6"/>
      <c r="S75" s="6"/>
      <c r="T75" s="6"/>
    </row>
    <row r="76" spans="1:23" x14ac:dyDescent="0.3">
      <c r="D76" s="90"/>
      <c r="E76" s="90"/>
      <c r="F76" s="90"/>
      <c r="G76" s="91"/>
      <c r="H76" s="20"/>
      <c r="I76" s="20"/>
      <c r="J76" s="20"/>
      <c r="K76" s="20"/>
      <c r="L76" s="20"/>
      <c r="M76" s="93"/>
      <c r="N76" s="20"/>
      <c r="O76" s="6"/>
      <c r="P76" s="6"/>
      <c r="Q76" s="6"/>
      <c r="R76" s="6"/>
      <c r="S76" s="6"/>
      <c r="T76" s="6"/>
    </row>
    <row r="77" spans="1:23" x14ac:dyDescent="0.3">
      <c r="D77" s="90"/>
      <c r="E77" s="90"/>
      <c r="F77" s="90"/>
      <c r="G77" s="91"/>
      <c r="H77" s="92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3" x14ac:dyDescent="0.3">
      <c r="D78" s="90"/>
      <c r="E78" s="90"/>
      <c r="F78" s="90"/>
      <c r="G78" s="91"/>
      <c r="H78" s="92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3" x14ac:dyDescent="0.3">
      <c r="D79" s="90"/>
      <c r="E79" s="90"/>
      <c r="F79" s="90"/>
      <c r="G79" s="91"/>
      <c r="H79" s="92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</sheetData>
  <mergeCells count="246">
    <mergeCell ref="V29:W29"/>
    <mergeCell ref="V50:W50"/>
    <mergeCell ref="V32:W32"/>
    <mergeCell ref="T57:U57"/>
    <mergeCell ref="N55:Q55"/>
    <mergeCell ref="T55:U55"/>
    <mergeCell ref="H50:J50"/>
    <mergeCell ref="K50:L50"/>
    <mergeCell ref="M50:P50"/>
    <mergeCell ref="S50:T50"/>
    <mergeCell ref="T53:U53"/>
    <mergeCell ref="H43:W43"/>
    <mergeCell ref="H57:L57"/>
    <mergeCell ref="N57:Q57"/>
    <mergeCell ref="H55:L55"/>
    <mergeCell ref="V30:W30"/>
    <mergeCell ref="R65:S65"/>
    <mergeCell ref="H29:J29"/>
    <mergeCell ref="K29:L29"/>
    <mergeCell ref="M29:P29"/>
    <mergeCell ref="S29:T29"/>
    <mergeCell ref="H58:L58"/>
    <mergeCell ref="S25:T25"/>
    <mergeCell ref="K27:L27"/>
    <mergeCell ref="M27:P27"/>
    <mergeCell ref="K25:L25"/>
    <mergeCell ref="S61:T61"/>
    <mergeCell ref="S59:T59"/>
    <mergeCell ref="L59:M59"/>
    <mergeCell ref="N59:Q59"/>
    <mergeCell ref="D5:D22"/>
    <mergeCell ref="S5:T5"/>
    <mergeCell ref="H3:W4"/>
    <mergeCell ref="J7:M7"/>
    <mergeCell ref="K15:N15"/>
    <mergeCell ref="K12:O12"/>
    <mergeCell ref="H8:W8"/>
    <mergeCell ref="K9:O9"/>
    <mergeCell ref="H11:J11"/>
    <mergeCell ref="K11:O11"/>
    <mergeCell ref="H14:I14"/>
    <mergeCell ref="G14:G21"/>
    <mergeCell ref="H16:I16"/>
    <mergeCell ref="H15:I15"/>
    <mergeCell ref="F9:F13"/>
    <mergeCell ref="G9:G13"/>
    <mergeCell ref="H9:J9"/>
    <mergeCell ref="H10:J10"/>
    <mergeCell ref="H12:J12"/>
    <mergeCell ref="H13:J13"/>
    <mergeCell ref="H17:I17"/>
    <mergeCell ref="K17:N17"/>
    <mergeCell ref="H22:I22"/>
    <mergeCell ref="J18:M18"/>
    <mergeCell ref="A1:W1"/>
    <mergeCell ref="A2:B2"/>
    <mergeCell ref="F2:W2"/>
    <mergeCell ref="A3:F3"/>
    <mergeCell ref="G3:G4"/>
    <mergeCell ref="A4:B4"/>
    <mergeCell ref="C4:D4"/>
    <mergeCell ref="E4:F4"/>
    <mergeCell ref="K13:O13"/>
    <mergeCell ref="Q13:R13"/>
    <mergeCell ref="Q9:R9"/>
    <mergeCell ref="K10:O10"/>
    <mergeCell ref="Q10:R10"/>
    <mergeCell ref="Q12:R12"/>
    <mergeCell ref="V7:W7"/>
    <mergeCell ref="H6:I6"/>
    <mergeCell ref="J6:M6"/>
    <mergeCell ref="Q11:R11"/>
    <mergeCell ref="H7:I7"/>
    <mergeCell ref="S7:T7"/>
    <mergeCell ref="Q7:R7"/>
    <mergeCell ref="V6:W6"/>
    <mergeCell ref="S6:T6"/>
    <mergeCell ref="E9:E13"/>
    <mergeCell ref="E22:F22"/>
    <mergeCell ref="E14:E21"/>
    <mergeCell ref="F14:F21"/>
    <mergeCell ref="K16:N16"/>
    <mergeCell ref="V27:W27"/>
    <mergeCell ref="H23:J23"/>
    <mergeCell ref="K23:L23"/>
    <mergeCell ref="M23:P23"/>
    <mergeCell ref="S24:T24"/>
    <mergeCell ref="H24:J24"/>
    <mergeCell ref="K24:L24"/>
    <mergeCell ref="H26:I26"/>
    <mergeCell ref="V23:W23"/>
    <mergeCell ref="S26:T26"/>
    <mergeCell ref="V26:W26"/>
    <mergeCell ref="S23:T23"/>
    <mergeCell ref="E23:E25"/>
    <mergeCell ref="F23:F25"/>
    <mergeCell ref="K14:N14"/>
    <mergeCell ref="H19:I19"/>
    <mergeCell ref="V24:W24"/>
    <mergeCell ref="S27:T27"/>
    <mergeCell ref="V25:W25"/>
    <mergeCell ref="H25:J25"/>
    <mergeCell ref="V5:W5"/>
    <mergeCell ref="S35:T35"/>
    <mergeCell ref="S28:T28"/>
    <mergeCell ref="T42:U42"/>
    <mergeCell ref="H28:J28"/>
    <mergeCell ref="O18:P18"/>
    <mergeCell ref="V35:W35"/>
    <mergeCell ref="M34:P34"/>
    <mergeCell ref="H39:W39"/>
    <mergeCell ref="S36:T36"/>
    <mergeCell ref="V34:W34"/>
    <mergeCell ref="H35:J35"/>
    <mergeCell ref="H36:J36"/>
    <mergeCell ref="K35:L35"/>
    <mergeCell ref="M35:P35"/>
    <mergeCell ref="V33:W33"/>
    <mergeCell ref="S32:T32"/>
    <mergeCell ref="H33:J33"/>
    <mergeCell ref="K33:L33"/>
    <mergeCell ref="M33:P33"/>
    <mergeCell ref="H18:I18"/>
    <mergeCell ref="H21:I21"/>
    <mergeCell ref="K21:N21"/>
    <mergeCell ref="M24:P24"/>
    <mergeCell ref="V28:W28"/>
    <mergeCell ref="S33:T33"/>
    <mergeCell ref="H34:J34"/>
    <mergeCell ref="S34:T34"/>
    <mergeCell ref="H38:W38"/>
    <mergeCell ref="H52:L52"/>
    <mergeCell ref="H51:L51"/>
    <mergeCell ref="H45:L45"/>
    <mergeCell ref="N45:Q45"/>
    <mergeCell ref="H37:I37"/>
    <mergeCell ref="K37:N37"/>
    <mergeCell ref="H40:W40"/>
    <mergeCell ref="H41:W41"/>
    <mergeCell ref="T52:U52"/>
    <mergeCell ref="T51:U51"/>
    <mergeCell ref="T49:U49"/>
    <mergeCell ref="H42:L42"/>
    <mergeCell ref="N42:Q42"/>
    <mergeCell ref="H44:L44"/>
    <mergeCell ref="N44:Q44"/>
    <mergeCell ref="V36:W36"/>
    <mergeCell ref="T45:U45"/>
    <mergeCell ref="T44:U44"/>
    <mergeCell ref="M36:P36"/>
    <mergeCell ref="A40:A43"/>
    <mergeCell ref="N49:Q49"/>
    <mergeCell ref="N52:Q52"/>
    <mergeCell ref="N48:Q48"/>
    <mergeCell ref="S30:T30"/>
    <mergeCell ref="B40:B43"/>
    <mergeCell ref="C40:C42"/>
    <mergeCell ref="D40:D42"/>
    <mergeCell ref="H54:L54"/>
    <mergeCell ref="N54:Q54"/>
    <mergeCell ref="T54:U54"/>
    <mergeCell ref="H53:L53"/>
    <mergeCell ref="C44:C50"/>
    <mergeCell ref="D44:D50"/>
    <mergeCell ref="N53:Q53"/>
    <mergeCell ref="A5:A39"/>
    <mergeCell ref="B5:B39"/>
    <mergeCell ref="C23:C31"/>
    <mergeCell ref="J26:M26"/>
    <mergeCell ref="D23:D31"/>
    <mergeCell ref="E31:F31"/>
    <mergeCell ref="T48:U48"/>
    <mergeCell ref="Q18:T18"/>
    <mergeCell ref="H5:J5"/>
    <mergeCell ref="T58:U58"/>
    <mergeCell ref="J46:L46"/>
    <mergeCell ref="N47:Q47"/>
    <mergeCell ref="T47:U47"/>
    <mergeCell ref="A44:A59"/>
    <mergeCell ref="C61:F61"/>
    <mergeCell ref="H61:K61"/>
    <mergeCell ref="C59:F59"/>
    <mergeCell ref="T56:U56"/>
    <mergeCell ref="B60:B61"/>
    <mergeCell ref="B44:B59"/>
    <mergeCell ref="N58:Q58"/>
    <mergeCell ref="F51:F58"/>
    <mergeCell ref="G51:G58"/>
    <mergeCell ref="T60:U60"/>
    <mergeCell ref="L61:M61"/>
    <mergeCell ref="H75:N75"/>
    <mergeCell ref="H60:L60"/>
    <mergeCell ref="N60:Q60"/>
    <mergeCell ref="A69:F69"/>
    <mergeCell ref="C66:F66"/>
    <mergeCell ref="A67:A68"/>
    <mergeCell ref="B67:B68"/>
    <mergeCell ref="C68:F68"/>
    <mergeCell ref="A62:A64"/>
    <mergeCell ref="B62:B64"/>
    <mergeCell ref="C64:F64"/>
    <mergeCell ref="A65:A66"/>
    <mergeCell ref="B65:B66"/>
    <mergeCell ref="C62:C63"/>
    <mergeCell ref="D62:D63"/>
    <mergeCell ref="N61:Q61"/>
    <mergeCell ref="A60:A61"/>
    <mergeCell ref="H65:K65"/>
    <mergeCell ref="L65:M65"/>
    <mergeCell ref="N65:P65"/>
    <mergeCell ref="L5:P5"/>
    <mergeCell ref="M25:P25"/>
    <mergeCell ref="H20:I20"/>
    <mergeCell ref="K19:N19"/>
    <mergeCell ref="C39:F39"/>
    <mergeCell ref="C43:F43"/>
    <mergeCell ref="K20:N20"/>
    <mergeCell ref="C5:C22"/>
    <mergeCell ref="K28:L28"/>
    <mergeCell ref="M28:P28"/>
    <mergeCell ref="K36:L36"/>
    <mergeCell ref="C32:C38"/>
    <mergeCell ref="D32:D38"/>
    <mergeCell ref="H32:J32"/>
    <mergeCell ref="K32:L32"/>
    <mergeCell ref="M32:P32"/>
    <mergeCell ref="H31:K31"/>
    <mergeCell ref="E27:E30"/>
    <mergeCell ref="F27:F30"/>
    <mergeCell ref="G27:G30"/>
    <mergeCell ref="H27:J27"/>
    <mergeCell ref="L31:P31"/>
    <mergeCell ref="G23:G25"/>
    <mergeCell ref="K34:L34"/>
    <mergeCell ref="E38:F38"/>
    <mergeCell ref="M30:P30"/>
    <mergeCell ref="H30:L30"/>
    <mergeCell ref="C51:C58"/>
    <mergeCell ref="N56:Q56"/>
    <mergeCell ref="H49:L49"/>
    <mergeCell ref="H47:L47"/>
    <mergeCell ref="L48:M48"/>
    <mergeCell ref="H56:L56"/>
    <mergeCell ref="N51:Q51"/>
    <mergeCell ref="D51:D58"/>
    <mergeCell ref="E51:E58"/>
  </mergeCells>
  <phoneticPr fontId="3" type="noConversion"/>
  <printOptions horizontalCentered="1"/>
  <pageMargins left="0.11811023622047245" right="0.11811023622047245" top="0.6692913385826772" bottom="0.15748031496062992" header="0.31496062992125984" footer="0.31496062992125984"/>
  <pageSetup paperSize="9" orientation="portrait" r:id="rId1"/>
  <headerFooter>
    <oddFooter>&amp;C- 29 -</oddFooter>
  </headerFooter>
  <rowBreaks count="1" manualBreakCount="1">
    <brk id="39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view="pageBreakPreview" zoomScale="115" zoomScaleNormal="115" zoomScaleSheetLayoutView="115" workbookViewId="0">
      <selection activeCell="G34" sqref="G34"/>
    </sheetView>
  </sheetViews>
  <sheetFormatPr defaultRowHeight="17.25" x14ac:dyDescent="0.3"/>
  <cols>
    <col min="1" max="1" width="2.875" style="26" customWidth="1"/>
    <col min="2" max="2" width="7.375" style="27" customWidth="1"/>
    <col min="3" max="3" width="2.875" style="27" customWidth="1"/>
    <col min="4" max="4" width="7.375" style="28" customWidth="1"/>
    <col min="5" max="5" width="3.5" style="28" customWidth="1"/>
    <col min="6" max="6" width="8.875" style="28" customWidth="1"/>
    <col min="7" max="7" width="11.5" style="31" customWidth="1"/>
    <col min="8" max="8" width="5.375" style="32" customWidth="1"/>
    <col min="9" max="9" width="1.75" style="33" customWidth="1"/>
    <col min="10" max="10" width="3.75" style="33" customWidth="1"/>
    <col min="11" max="11" width="2.625" style="33" customWidth="1"/>
    <col min="12" max="12" width="1.875" style="33" customWidth="1"/>
    <col min="13" max="13" width="2.75" style="33" customWidth="1"/>
    <col min="14" max="15" width="3.375" style="33" customWidth="1"/>
    <col min="16" max="16" width="1.875" style="33" customWidth="1"/>
    <col min="17" max="17" width="2.625" style="33" customWidth="1"/>
    <col min="18" max="18" width="1.75" style="33" customWidth="1"/>
    <col min="19" max="19" width="2.75" style="33" customWidth="1"/>
    <col min="20" max="20" width="3" style="33" customWidth="1"/>
    <col min="21" max="21" width="1.75" style="33" customWidth="1"/>
    <col min="22" max="22" width="1.25" style="33" customWidth="1"/>
    <col min="23" max="23" width="8.75" style="34" customWidth="1"/>
    <col min="24" max="24" width="13.75" style="1" bestFit="1" customWidth="1"/>
    <col min="25" max="25" width="7.625" style="1" customWidth="1"/>
    <col min="26" max="26" width="16.75" style="1" customWidth="1"/>
    <col min="27" max="27" width="10.875" style="1" customWidth="1"/>
    <col min="28" max="16384" width="9" style="1"/>
  </cols>
  <sheetData>
    <row r="1" spans="1:27" ht="45" customHeight="1" x14ac:dyDescent="0.3">
      <c r="A1" s="245" t="s">
        <v>183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</row>
    <row r="2" spans="1:27" s="3" customFormat="1" ht="15.75" customHeight="1" thickBot="1" x14ac:dyDescent="0.35">
      <c r="A2" s="246" t="s">
        <v>0</v>
      </c>
      <c r="B2" s="246"/>
      <c r="C2" s="246"/>
      <c r="D2" s="246"/>
      <c r="E2" s="2"/>
      <c r="F2" s="247" t="s">
        <v>1</v>
      </c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</row>
    <row r="3" spans="1:27" ht="18.75" customHeight="1" x14ac:dyDescent="0.3">
      <c r="A3" s="250" t="s">
        <v>2</v>
      </c>
      <c r="B3" s="251"/>
      <c r="C3" s="251"/>
      <c r="D3" s="251"/>
      <c r="E3" s="251"/>
      <c r="F3" s="252"/>
      <c r="G3" s="253" t="s">
        <v>3</v>
      </c>
      <c r="H3" s="255" t="s">
        <v>4</v>
      </c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7"/>
    </row>
    <row r="4" spans="1:27" ht="18.75" customHeight="1" thickBot="1" x14ac:dyDescent="0.35">
      <c r="A4" s="261" t="s">
        <v>5</v>
      </c>
      <c r="B4" s="249"/>
      <c r="C4" s="248" t="s">
        <v>6</v>
      </c>
      <c r="D4" s="249"/>
      <c r="E4" s="248" t="s">
        <v>7</v>
      </c>
      <c r="F4" s="249"/>
      <c r="G4" s="254"/>
      <c r="H4" s="258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60"/>
    </row>
    <row r="5" spans="1:27" ht="18.75" customHeight="1" thickTop="1" x14ac:dyDescent="0.3">
      <c r="A5" s="205" t="s">
        <v>8</v>
      </c>
      <c r="B5" s="208" t="s">
        <v>9</v>
      </c>
      <c r="C5" s="211">
        <v>11</v>
      </c>
      <c r="D5" s="211" t="s">
        <v>10</v>
      </c>
      <c r="E5" s="211">
        <v>111</v>
      </c>
      <c r="F5" s="211" t="s">
        <v>11</v>
      </c>
      <c r="G5" s="266">
        <f>SUM(W6:W8)</f>
        <v>41974732.799999997</v>
      </c>
      <c r="H5" s="191" t="s">
        <v>206</v>
      </c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233"/>
    </row>
    <row r="6" spans="1:27" ht="18.75" customHeight="1" x14ac:dyDescent="0.3">
      <c r="A6" s="205"/>
      <c r="B6" s="208"/>
      <c r="C6" s="211"/>
      <c r="D6" s="211"/>
      <c r="E6" s="211"/>
      <c r="F6" s="211"/>
      <c r="G6" s="267"/>
      <c r="H6" s="4">
        <v>47320</v>
      </c>
      <c r="I6" s="5" t="s">
        <v>137</v>
      </c>
      <c r="J6" s="146">
        <v>6</v>
      </c>
      <c r="K6" s="5" t="s">
        <v>138</v>
      </c>
      <c r="L6" s="5" t="s">
        <v>137</v>
      </c>
      <c r="M6" s="5" t="s">
        <v>139</v>
      </c>
      <c r="N6" s="5">
        <v>22</v>
      </c>
      <c r="O6" s="5" t="s">
        <v>140</v>
      </c>
      <c r="P6" s="5" t="s">
        <v>137</v>
      </c>
      <c r="Q6" s="5">
        <v>12</v>
      </c>
      <c r="R6" s="5" t="s">
        <v>139</v>
      </c>
      <c r="S6" s="5" t="s">
        <v>137</v>
      </c>
      <c r="T6" s="5">
        <v>3</v>
      </c>
      <c r="U6" s="5" t="s">
        <v>141</v>
      </c>
      <c r="V6" s="7" t="s">
        <v>142</v>
      </c>
      <c r="W6" s="8">
        <f>H6*J6%*N6*Q6*T6</f>
        <v>2248646.4</v>
      </c>
      <c r="X6" s="31"/>
      <c r="Z6" s="151"/>
      <c r="AA6" s="151"/>
    </row>
    <row r="7" spans="1:27" ht="18.75" customHeight="1" x14ac:dyDescent="0.3">
      <c r="A7" s="205"/>
      <c r="B7" s="208"/>
      <c r="C7" s="211"/>
      <c r="D7" s="211"/>
      <c r="E7" s="211"/>
      <c r="F7" s="211"/>
      <c r="G7" s="267"/>
      <c r="H7" s="4">
        <f>H6</f>
        <v>47320</v>
      </c>
      <c r="I7" s="5" t="s">
        <v>137</v>
      </c>
      <c r="J7" s="5">
        <v>9</v>
      </c>
      <c r="K7" s="5" t="s">
        <v>138</v>
      </c>
      <c r="L7" s="5" t="s">
        <v>137</v>
      </c>
      <c r="M7" s="5" t="s">
        <v>139</v>
      </c>
      <c r="N7" s="5">
        <v>22</v>
      </c>
      <c r="O7" s="5" t="s">
        <v>140</v>
      </c>
      <c r="P7" s="5" t="s">
        <v>137</v>
      </c>
      <c r="Q7" s="5">
        <v>12</v>
      </c>
      <c r="R7" s="5" t="s">
        <v>139</v>
      </c>
      <c r="S7" s="5" t="s">
        <v>137</v>
      </c>
      <c r="T7" s="5">
        <v>2</v>
      </c>
      <c r="U7" s="5" t="s">
        <v>141</v>
      </c>
      <c r="V7" s="7" t="s">
        <v>142</v>
      </c>
      <c r="W7" s="154">
        <f>H7*J7%*N7*Q7*T7</f>
        <v>2248646.4000000004</v>
      </c>
    </row>
    <row r="8" spans="1:27" ht="18.75" customHeight="1" x14ac:dyDescent="0.3">
      <c r="A8" s="205"/>
      <c r="B8" s="208"/>
      <c r="C8" s="197"/>
      <c r="D8" s="197"/>
      <c r="E8" s="197"/>
      <c r="F8" s="197"/>
      <c r="G8" s="268"/>
      <c r="H8" s="144">
        <f>H7</f>
        <v>47320</v>
      </c>
      <c r="I8" s="137" t="s">
        <v>120</v>
      </c>
      <c r="J8" s="137">
        <v>15</v>
      </c>
      <c r="K8" s="137" t="s">
        <v>138</v>
      </c>
      <c r="L8" s="137" t="s">
        <v>120</v>
      </c>
      <c r="M8" s="137" t="s">
        <v>139</v>
      </c>
      <c r="N8" s="137">
        <v>22</v>
      </c>
      <c r="O8" s="137" t="s">
        <v>140</v>
      </c>
      <c r="P8" s="137" t="s">
        <v>120</v>
      </c>
      <c r="Q8" s="137">
        <v>12</v>
      </c>
      <c r="R8" s="137" t="s">
        <v>139</v>
      </c>
      <c r="S8" s="137" t="s">
        <v>120</v>
      </c>
      <c r="T8" s="137">
        <v>20</v>
      </c>
      <c r="U8" s="137" t="s">
        <v>112</v>
      </c>
      <c r="V8" s="7" t="s">
        <v>122</v>
      </c>
      <c r="W8" s="141">
        <f>H8*J8%*N8*Q8*T8</f>
        <v>37477440</v>
      </c>
    </row>
    <row r="9" spans="1:27" ht="18.75" customHeight="1" x14ac:dyDescent="0.3">
      <c r="A9" s="205"/>
      <c r="B9" s="208"/>
      <c r="C9" s="197"/>
      <c r="D9" s="197"/>
      <c r="E9" s="197">
        <v>112</v>
      </c>
      <c r="F9" s="197" t="s">
        <v>17</v>
      </c>
      <c r="G9" s="269">
        <f>W10</f>
        <v>16500000</v>
      </c>
      <c r="H9" s="191" t="s">
        <v>205</v>
      </c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233"/>
    </row>
    <row r="10" spans="1:27" ht="18.75" customHeight="1" x14ac:dyDescent="0.3">
      <c r="A10" s="205"/>
      <c r="B10" s="208"/>
      <c r="C10" s="197"/>
      <c r="D10" s="197"/>
      <c r="E10" s="197"/>
      <c r="F10" s="197"/>
      <c r="G10" s="269"/>
      <c r="H10" s="234" t="s">
        <v>202</v>
      </c>
      <c r="I10" s="235"/>
      <c r="J10" s="235">
        <v>2500</v>
      </c>
      <c r="K10" s="235"/>
      <c r="L10" s="99" t="s">
        <v>120</v>
      </c>
      <c r="M10" s="10" t="s">
        <v>139</v>
      </c>
      <c r="N10" s="10">
        <f>N8</f>
        <v>22</v>
      </c>
      <c r="O10" s="10" t="s">
        <v>140</v>
      </c>
      <c r="P10" s="10" t="s">
        <v>137</v>
      </c>
      <c r="Q10" s="10">
        <v>12</v>
      </c>
      <c r="R10" s="63" t="s">
        <v>139</v>
      </c>
      <c r="S10" s="63" t="s">
        <v>151</v>
      </c>
      <c r="T10" s="99">
        <v>25</v>
      </c>
      <c r="U10" s="99" t="s">
        <v>112</v>
      </c>
      <c r="V10" s="11" t="s">
        <v>142</v>
      </c>
      <c r="W10" s="104">
        <f>J10*N10*Q10*T10</f>
        <v>16500000</v>
      </c>
    </row>
    <row r="11" spans="1:27" ht="24" customHeight="1" x14ac:dyDescent="0.3">
      <c r="A11" s="206"/>
      <c r="B11" s="237"/>
      <c r="C11" s="263" t="s">
        <v>19</v>
      </c>
      <c r="D11" s="228"/>
      <c r="E11" s="264"/>
      <c r="F11" s="265"/>
      <c r="G11" s="167">
        <f>G5+G9</f>
        <v>58474732.799999997</v>
      </c>
      <c r="H11" s="13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5"/>
      <c r="W11" s="16"/>
    </row>
    <row r="12" spans="1:27" ht="24" customHeight="1" x14ac:dyDescent="0.3">
      <c r="A12" s="204" t="s">
        <v>20</v>
      </c>
      <c r="B12" s="207" t="s">
        <v>21</v>
      </c>
      <c r="C12" s="76">
        <v>41</v>
      </c>
      <c r="D12" s="98" t="s">
        <v>21</v>
      </c>
      <c r="E12" s="76">
        <v>412</v>
      </c>
      <c r="F12" s="97" t="s">
        <v>22</v>
      </c>
      <c r="G12" s="171">
        <v>0</v>
      </c>
      <c r="H12" s="225"/>
      <c r="I12" s="226"/>
      <c r="J12" s="226"/>
      <c r="K12" s="226"/>
      <c r="L12" s="239"/>
      <c r="M12" s="239"/>
      <c r="N12" s="239"/>
      <c r="O12" s="239"/>
      <c r="P12" s="14"/>
      <c r="Q12" s="14"/>
      <c r="R12" s="14"/>
      <c r="S12" s="14"/>
      <c r="T12" s="14"/>
      <c r="U12" s="14"/>
      <c r="V12" s="15"/>
      <c r="W12" s="16"/>
      <c r="X12" s="18"/>
      <c r="Y12" s="18"/>
      <c r="Z12" s="19"/>
    </row>
    <row r="13" spans="1:27" ht="24" customHeight="1" x14ac:dyDescent="0.3">
      <c r="A13" s="206"/>
      <c r="B13" s="209"/>
      <c r="C13" s="240" t="s">
        <v>19</v>
      </c>
      <c r="D13" s="217"/>
      <c r="E13" s="228"/>
      <c r="F13" s="218"/>
      <c r="G13" s="167">
        <f>G12</f>
        <v>0</v>
      </c>
      <c r="H13" s="9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2"/>
      <c r="Z13" s="155"/>
    </row>
    <row r="14" spans="1:27" ht="24" customHeight="1" x14ac:dyDescent="0.3">
      <c r="A14" s="204" t="s">
        <v>23</v>
      </c>
      <c r="B14" s="215" t="s">
        <v>24</v>
      </c>
      <c r="C14" s="17">
        <v>51</v>
      </c>
      <c r="D14" s="17" t="s">
        <v>24</v>
      </c>
      <c r="E14" s="17">
        <v>512</v>
      </c>
      <c r="F14" s="17" t="s">
        <v>25</v>
      </c>
      <c r="G14" s="167">
        <f>W14</f>
        <v>0</v>
      </c>
      <c r="H14" s="13"/>
      <c r="I14" s="239"/>
      <c r="J14" s="239"/>
      <c r="K14" s="239"/>
      <c r="L14" s="239"/>
      <c r="M14" s="10"/>
      <c r="N14" s="10"/>
      <c r="O14" s="187"/>
      <c r="P14" s="187"/>
      <c r="Q14" s="14"/>
      <c r="R14" s="14"/>
      <c r="S14" s="14"/>
      <c r="T14" s="14"/>
      <c r="U14" s="14"/>
      <c r="V14" s="11"/>
      <c r="W14" s="16"/>
      <c r="Z14" s="155"/>
    </row>
    <row r="15" spans="1:27" ht="24" customHeight="1" x14ac:dyDescent="0.3">
      <c r="A15" s="206"/>
      <c r="B15" s="224"/>
      <c r="C15" s="219" t="s">
        <v>19</v>
      </c>
      <c r="D15" s="220"/>
      <c r="E15" s="220"/>
      <c r="F15" s="221"/>
      <c r="G15" s="168">
        <f>G14</f>
        <v>0</v>
      </c>
      <c r="H15" s="13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6"/>
    </row>
    <row r="16" spans="1:27" ht="18.75" customHeight="1" x14ac:dyDescent="0.3">
      <c r="A16" s="349" t="s">
        <v>26</v>
      </c>
      <c r="B16" s="197" t="s">
        <v>27</v>
      </c>
      <c r="C16" s="197">
        <v>61</v>
      </c>
      <c r="D16" s="197" t="s">
        <v>27</v>
      </c>
      <c r="E16" s="197">
        <v>611</v>
      </c>
      <c r="F16" s="197" t="s">
        <v>28</v>
      </c>
      <c r="G16" s="231">
        <f>SUM(W17:W21)</f>
        <v>324337267.19999999</v>
      </c>
      <c r="H16" s="232" t="s">
        <v>207</v>
      </c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233"/>
    </row>
    <row r="17" spans="1:26" ht="18.75" customHeight="1" x14ac:dyDescent="0.3">
      <c r="A17" s="350"/>
      <c r="B17" s="197"/>
      <c r="C17" s="197"/>
      <c r="D17" s="197"/>
      <c r="E17" s="197"/>
      <c r="F17" s="197"/>
      <c r="G17" s="231"/>
      <c r="H17" s="4">
        <f>H7</f>
        <v>47320</v>
      </c>
      <c r="I17" s="5" t="s">
        <v>137</v>
      </c>
      <c r="J17" s="5">
        <v>94</v>
      </c>
      <c r="K17" s="5" t="s">
        <v>138</v>
      </c>
      <c r="L17" s="5" t="s">
        <v>137</v>
      </c>
      <c r="M17" s="5" t="s">
        <v>139</v>
      </c>
      <c r="N17" s="5">
        <f>N8</f>
        <v>22</v>
      </c>
      <c r="O17" s="5" t="s">
        <v>140</v>
      </c>
      <c r="P17" s="5" t="s">
        <v>137</v>
      </c>
      <c r="Q17" s="5">
        <v>12</v>
      </c>
      <c r="R17" s="5" t="s">
        <v>139</v>
      </c>
      <c r="S17" s="5" t="s">
        <v>137</v>
      </c>
      <c r="T17" s="5">
        <v>3</v>
      </c>
      <c r="U17" s="5" t="s">
        <v>141</v>
      </c>
      <c r="V17" s="7" t="s">
        <v>142</v>
      </c>
      <c r="W17" s="141">
        <f>H17*J17%*N17*Q17*T17</f>
        <v>35228793.599999994</v>
      </c>
    </row>
    <row r="18" spans="1:26" ht="18.75" customHeight="1" x14ac:dyDescent="0.3">
      <c r="A18" s="350"/>
      <c r="B18" s="197"/>
      <c r="C18" s="197"/>
      <c r="D18" s="197"/>
      <c r="E18" s="197"/>
      <c r="F18" s="197"/>
      <c r="G18" s="231"/>
      <c r="H18" s="4">
        <f>H17</f>
        <v>47320</v>
      </c>
      <c r="I18" s="5" t="s">
        <v>137</v>
      </c>
      <c r="J18" s="137">
        <v>91</v>
      </c>
      <c r="K18" s="5" t="s">
        <v>138</v>
      </c>
      <c r="L18" s="5" t="s">
        <v>137</v>
      </c>
      <c r="M18" s="5" t="s">
        <v>139</v>
      </c>
      <c r="N18" s="5">
        <f>N17</f>
        <v>22</v>
      </c>
      <c r="O18" s="5" t="s">
        <v>140</v>
      </c>
      <c r="P18" s="5" t="s">
        <v>137</v>
      </c>
      <c r="Q18" s="5">
        <v>12</v>
      </c>
      <c r="R18" s="5" t="s">
        <v>139</v>
      </c>
      <c r="S18" s="5" t="s">
        <v>137</v>
      </c>
      <c r="T18" s="5">
        <v>2</v>
      </c>
      <c r="U18" s="5" t="s">
        <v>141</v>
      </c>
      <c r="V18" s="7" t="s">
        <v>142</v>
      </c>
      <c r="W18" s="141">
        <f>H18*J18%*N18*Q18*T18</f>
        <v>22736313.600000001</v>
      </c>
    </row>
    <row r="19" spans="1:26" ht="18.75" customHeight="1" x14ac:dyDescent="0.3">
      <c r="A19" s="350"/>
      <c r="B19" s="197"/>
      <c r="C19" s="197"/>
      <c r="D19" s="197"/>
      <c r="E19" s="197"/>
      <c r="F19" s="197"/>
      <c r="G19" s="231"/>
      <c r="H19" s="148">
        <f>H18</f>
        <v>47320</v>
      </c>
      <c r="I19" s="146" t="s">
        <v>137</v>
      </c>
      <c r="J19" s="146">
        <v>85</v>
      </c>
      <c r="K19" s="146" t="s">
        <v>138</v>
      </c>
      <c r="L19" s="146" t="s">
        <v>137</v>
      </c>
      <c r="M19" s="146" t="s">
        <v>139</v>
      </c>
      <c r="N19" s="146">
        <f>N18</f>
        <v>22</v>
      </c>
      <c r="O19" s="146" t="s">
        <v>140</v>
      </c>
      <c r="P19" s="146" t="s">
        <v>137</v>
      </c>
      <c r="Q19" s="146">
        <v>12</v>
      </c>
      <c r="R19" s="146" t="s">
        <v>139</v>
      </c>
      <c r="S19" s="146" t="s">
        <v>137</v>
      </c>
      <c r="T19" s="146">
        <v>20</v>
      </c>
      <c r="U19" s="146" t="s">
        <v>141</v>
      </c>
      <c r="V19" s="7" t="s">
        <v>142</v>
      </c>
      <c r="W19" s="141">
        <f>H19*J19%*N19*Q19*T19</f>
        <v>212372160</v>
      </c>
    </row>
    <row r="20" spans="1:26" ht="18.75" customHeight="1" x14ac:dyDescent="0.3">
      <c r="A20" s="350"/>
      <c r="B20" s="197"/>
      <c r="C20" s="197"/>
      <c r="D20" s="197"/>
      <c r="E20" s="197"/>
      <c r="F20" s="197"/>
      <c r="G20" s="231"/>
      <c r="H20" s="238" t="s">
        <v>203</v>
      </c>
      <c r="I20" s="188"/>
      <c r="J20" s="188"/>
      <c r="K20" s="188"/>
      <c r="L20" s="188"/>
      <c r="M20" s="188">
        <v>4000000</v>
      </c>
      <c r="N20" s="188"/>
      <c r="O20" s="188"/>
      <c r="P20" s="188"/>
      <c r="Q20" s="146" t="s">
        <v>12</v>
      </c>
      <c r="R20" s="188">
        <v>12</v>
      </c>
      <c r="S20" s="188"/>
      <c r="T20" s="146" t="s">
        <v>16</v>
      </c>
      <c r="U20" s="146"/>
      <c r="V20" s="7" t="s">
        <v>15</v>
      </c>
      <c r="W20" s="147">
        <f>M20*R20</f>
        <v>48000000</v>
      </c>
    </row>
    <row r="21" spans="1:26" ht="18.75" customHeight="1" x14ac:dyDescent="0.3">
      <c r="A21" s="350"/>
      <c r="B21" s="197"/>
      <c r="C21" s="197"/>
      <c r="D21" s="197"/>
      <c r="E21" s="197"/>
      <c r="F21" s="197"/>
      <c r="G21" s="231"/>
      <c r="H21" s="234" t="s">
        <v>204</v>
      </c>
      <c r="I21" s="235"/>
      <c r="J21" s="235"/>
      <c r="K21" s="235"/>
      <c r="L21" s="235"/>
      <c r="M21" s="235">
        <v>500000</v>
      </c>
      <c r="N21" s="235"/>
      <c r="O21" s="235"/>
      <c r="P21" s="235"/>
      <c r="Q21" s="139" t="s">
        <v>12</v>
      </c>
      <c r="R21" s="235">
        <v>12</v>
      </c>
      <c r="S21" s="235"/>
      <c r="T21" s="139" t="s">
        <v>16</v>
      </c>
      <c r="U21" s="139"/>
      <c r="V21" s="11" t="s">
        <v>15</v>
      </c>
      <c r="W21" s="143">
        <f>M21*R21</f>
        <v>6000000</v>
      </c>
    </row>
    <row r="22" spans="1:26" ht="24" customHeight="1" x14ac:dyDescent="0.3">
      <c r="A22" s="351"/>
      <c r="B22" s="197"/>
      <c r="C22" s="352" t="s">
        <v>19</v>
      </c>
      <c r="D22" s="352"/>
      <c r="E22" s="352"/>
      <c r="F22" s="352"/>
      <c r="G22" s="169">
        <f>G16</f>
        <v>324337267.19999999</v>
      </c>
      <c r="H22" s="234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6"/>
    </row>
    <row r="23" spans="1:26" ht="24" customHeight="1" x14ac:dyDescent="0.3">
      <c r="A23" s="204" t="s">
        <v>152</v>
      </c>
      <c r="B23" s="208" t="s">
        <v>153</v>
      </c>
      <c r="C23" s="283">
        <v>71</v>
      </c>
      <c r="D23" s="283" t="s">
        <v>153</v>
      </c>
      <c r="E23" s="135">
        <v>711</v>
      </c>
      <c r="F23" s="135" t="s">
        <v>154</v>
      </c>
      <c r="G23" s="170">
        <v>0</v>
      </c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1"/>
    </row>
    <row r="24" spans="1:26" ht="24" customHeight="1" x14ac:dyDescent="0.3">
      <c r="A24" s="205"/>
      <c r="B24" s="208"/>
      <c r="C24" s="211"/>
      <c r="D24" s="211"/>
      <c r="E24" s="102">
        <v>712</v>
      </c>
      <c r="F24" s="102" t="s">
        <v>155</v>
      </c>
      <c r="G24" s="170">
        <v>0</v>
      </c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1"/>
    </row>
    <row r="25" spans="1:26" ht="24" customHeight="1" x14ac:dyDescent="0.3">
      <c r="A25" s="206"/>
      <c r="B25" s="209"/>
      <c r="C25" s="212" t="s">
        <v>19</v>
      </c>
      <c r="D25" s="213"/>
      <c r="E25" s="214"/>
      <c r="F25" s="214"/>
      <c r="G25" s="170">
        <f>SUM(G23:G24)</f>
        <v>0</v>
      </c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1"/>
    </row>
    <row r="26" spans="1:26" ht="24" customHeight="1" x14ac:dyDescent="0.3">
      <c r="A26" s="204" t="s">
        <v>29</v>
      </c>
      <c r="B26" s="215" t="s">
        <v>30</v>
      </c>
      <c r="C26" s="86">
        <v>81</v>
      </c>
      <c r="D26" s="76" t="s">
        <v>30</v>
      </c>
      <c r="E26" s="21">
        <v>811</v>
      </c>
      <c r="F26" s="22" t="s">
        <v>31</v>
      </c>
      <c r="G26" s="167">
        <v>0</v>
      </c>
      <c r="H26" s="225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7"/>
      <c r="Y26" s="109"/>
      <c r="Z26" s="3"/>
    </row>
    <row r="27" spans="1:26" ht="24" customHeight="1" x14ac:dyDescent="0.3">
      <c r="A27" s="206"/>
      <c r="B27" s="209"/>
      <c r="C27" s="216" t="s">
        <v>19</v>
      </c>
      <c r="D27" s="228"/>
      <c r="E27" s="217"/>
      <c r="F27" s="218"/>
      <c r="G27" s="167">
        <f>SUM(G26:G26)</f>
        <v>0</v>
      </c>
      <c r="H27" s="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6"/>
    </row>
    <row r="28" spans="1:26" ht="24" customHeight="1" x14ac:dyDescent="0.3">
      <c r="A28" s="204" t="s">
        <v>32</v>
      </c>
      <c r="B28" s="215" t="s">
        <v>33</v>
      </c>
      <c r="C28" s="17">
        <v>91</v>
      </c>
      <c r="D28" s="17" t="s">
        <v>33</v>
      </c>
      <c r="E28" s="17">
        <v>911</v>
      </c>
      <c r="F28" s="17" t="s">
        <v>34</v>
      </c>
      <c r="G28" s="167">
        <v>3490443</v>
      </c>
      <c r="H28" s="13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6"/>
    </row>
    <row r="29" spans="1:26" ht="24" customHeight="1" x14ac:dyDescent="0.3">
      <c r="A29" s="206"/>
      <c r="B29" s="209"/>
      <c r="C29" s="219" t="s">
        <v>19</v>
      </c>
      <c r="D29" s="220"/>
      <c r="E29" s="217"/>
      <c r="F29" s="218"/>
      <c r="G29" s="167">
        <f>G28</f>
        <v>3490443</v>
      </c>
      <c r="H29" s="13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6"/>
    </row>
    <row r="30" spans="1:26" ht="24" customHeight="1" x14ac:dyDescent="0.3">
      <c r="A30" s="222">
        <v>10</v>
      </c>
      <c r="B30" s="207" t="s">
        <v>35</v>
      </c>
      <c r="C30" s="197">
        <v>101</v>
      </c>
      <c r="D30" s="197" t="s">
        <v>35</v>
      </c>
      <c r="E30" s="118">
        <v>1012</v>
      </c>
      <c r="F30" s="111" t="s">
        <v>36</v>
      </c>
      <c r="G30" s="171">
        <f>W30</f>
        <v>600</v>
      </c>
      <c r="H30" s="96"/>
      <c r="I30" s="14"/>
      <c r="J30" s="14"/>
      <c r="K30" s="14"/>
      <c r="L30" s="226" t="s">
        <v>16</v>
      </c>
      <c r="M30" s="226"/>
      <c r="N30" s="226">
        <v>100</v>
      </c>
      <c r="O30" s="226"/>
      <c r="P30" s="226"/>
      <c r="Q30" s="14" t="s">
        <v>12</v>
      </c>
      <c r="R30" s="226">
        <v>6</v>
      </c>
      <c r="S30" s="226"/>
      <c r="T30" s="14" t="s">
        <v>16</v>
      </c>
      <c r="U30" s="14"/>
      <c r="V30" s="15" t="s">
        <v>15</v>
      </c>
      <c r="W30" s="16">
        <f>N30*R30</f>
        <v>600</v>
      </c>
    </row>
    <row r="31" spans="1:26" ht="19.5" customHeight="1" x14ac:dyDescent="0.3">
      <c r="A31" s="223"/>
      <c r="B31" s="208"/>
      <c r="C31" s="197"/>
      <c r="D31" s="197"/>
      <c r="E31" s="197">
        <v>1013</v>
      </c>
      <c r="F31" s="197" t="s">
        <v>143</v>
      </c>
      <c r="G31" s="231">
        <f>W31+W32</f>
        <v>4210000</v>
      </c>
      <c r="H31" s="232" t="s">
        <v>127</v>
      </c>
      <c r="I31" s="192"/>
      <c r="J31" s="192"/>
      <c r="K31" s="193">
        <v>30000</v>
      </c>
      <c r="L31" s="193"/>
      <c r="M31" s="193"/>
      <c r="N31" s="114" t="s">
        <v>12</v>
      </c>
      <c r="O31" s="74">
        <v>11</v>
      </c>
      <c r="P31" s="74" t="s">
        <v>112</v>
      </c>
      <c r="Q31" s="113"/>
      <c r="R31" s="113" t="s">
        <v>12</v>
      </c>
      <c r="S31" s="74">
        <v>12</v>
      </c>
      <c r="T31" s="113" t="s">
        <v>16</v>
      </c>
      <c r="U31" s="113"/>
      <c r="V31" s="45" t="s">
        <v>15</v>
      </c>
      <c r="W31" s="117">
        <f>K31*O31*S31</f>
        <v>3960000</v>
      </c>
    </row>
    <row r="32" spans="1:26" ht="19.5" customHeight="1" x14ac:dyDescent="0.3">
      <c r="A32" s="223"/>
      <c r="B32" s="208"/>
      <c r="C32" s="197"/>
      <c r="D32" s="197"/>
      <c r="E32" s="197"/>
      <c r="F32" s="197"/>
      <c r="G32" s="231"/>
      <c r="H32" s="229" t="s">
        <v>162</v>
      </c>
      <c r="I32" s="198"/>
      <c r="J32" s="198"/>
      <c r="K32" s="198"/>
      <c r="L32" s="188" t="s">
        <v>16</v>
      </c>
      <c r="M32" s="188"/>
      <c r="N32" s="188">
        <v>50000</v>
      </c>
      <c r="O32" s="188"/>
      <c r="P32" s="188"/>
      <c r="Q32" s="110" t="s">
        <v>12</v>
      </c>
      <c r="R32" s="203">
        <v>5</v>
      </c>
      <c r="S32" s="203"/>
      <c r="T32" s="110" t="s">
        <v>126</v>
      </c>
      <c r="U32" s="110"/>
      <c r="V32" s="7" t="s">
        <v>15</v>
      </c>
      <c r="W32" s="116">
        <f>N32*R32</f>
        <v>250000</v>
      </c>
    </row>
    <row r="33" spans="1:23" ht="24" customHeight="1" x14ac:dyDescent="0.3">
      <c r="A33" s="206"/>
      <c r="B33" s="209"/>
      <c r="C33" s="240" t="s">
        <v>19</v>
      </c>
      <c r="D33" s="228"/>
      <c r="E33" s="228"/>
      <c r="F33" s="265"/>
      <c r="G33" s="170">
        <f>G31+G30</f>
        <v>4210600</v>
      </c>
      <c r="H33" s="13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5"/>
      <c r="W33" s="16"/>
    </row>
    <row r="34" spans="1:23" ht="24" customHeight="1" thickBot="1" x14ac:dyDescent="0.35">
      <c r="A34" s="182" t="s">
        <v>39</v>
      </c>
      <c r="B34" s="183"/>
      <c r="C34" s="183"/>
      <c r="D34" s="183"/>
      <c r="E34" s="183"/>
      <c r="F34" s="184"/>
      <c r="G34" s="172">
        <f>G33+G29+G27+G22+G15+G13+G11</f>
        <v>390513043</v>
      </c>
      <c r="H34" s="23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5"/>
    </row>
    <row r="35" spans="1:23" x14ac:dyDescent="0.3">
      <c r="G35" s="29">
        <f>G34-'재가(세출)'!G72</f>
        <v>-0.446399986743927</v>
      </c>
      <c r="H35" s="20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30"/>
    </row>
  </sheetData>
  <mergeCells count="81">
    <mergeCell ref="G16:G21"/>
    <mergeCell ref="D16:D21"/>
    <mergeCell ref="A1:W1"/>
    <mergeCell ref="A2:B2"/>
    <mergeCell ref="C2:D2"/>
    <mergeCell ref="F2:W2"/>
    <mergeCell ref="A3:F3"/>
    <mergeCell ref="G3:G4"/>
    <mergeCell ref="H3:W4"/>
    <mergeCell ref="A4:B4"/>
    <mergeCell ref="C4:D4"/>
    <mergeCell ref="E4:F4"/>
    <mergeCell ref="A5:A11"/>
    <mergeCell ref="B5:B11"/>
    <mergeCell ref="C5:C10"/>
    <mergeCell ref="D5:D10"/>
    <mergeCell ref="G5:G8"/>
    <mergeCell ref="H5:W5"/>
    <mergeCell ref="E9:E10"/>
    <mergeCell ref="F9:F10"/>
    <mergeCell ref="G9:G10"/>
    <mergeCell ref="H9:W9"/>
    <mergeCell ref="H10:I10"/>
    <mergeCell ref="J10:K10"/>
    <mergeCell ref="A16:A22"/>
    <mergeCell ref="B16:B22"/>
    <mergeCell ref="C22:F22"/>
    <mergeCell ref="C16:C21"/>
    <mergeCell ref="E5:E8"/>
    <mergeCell ref="F5:F8"/>
    <mergeCell ref="C11:F11"/>
    <mergeCell ref="C27:F27"/>
    <mergeCell ref="A12:A13"/>
    <mergeCell ref="B12:B13"/>
    <mergeCell ref="C13:F13"/>
    <mergeCell ref="A26:A27"/>
    <mergeCell ref="B26:B27"/>
    <mergeCell ref="A23:A25"/>
    <mergeCell ref="B23:B25"/>
    <mergeCell ref="C23:C24"/>
    <mergeCell ref="D23:D24"/>
    <mergeCell ref="C25:F25"/>
    <mergeCell ref="E16:E21"/>
    <mergeCell ref="F16:F21"/>
    <mergeCell ref="A14:A15"/>
    <mergeCell ref="B14:B15"/>
    <mergeCell ref="C15:F15"/>
    <mergeCell ref="R30:S30"/>
    <mergeCell ref="A28:A29"/>
    <mergeCell ref="B28:B29"/>
    <mergeCell ref="C29:F29"/>
    <mergeCell ref="A30:A33"/>
    <mergeCell ref="B30:B33"/>
    <mergeCell ref="H31:J31"/>
    <mergeCell ref="K31:M31"/>
    <mergeCell ref="C33:F33"/>
    <mergeCell ref="G31:G32"/>
    <mergeCell ref="F31:F32"/>
    <mergeCell ref="E31:E32"/>
    <mergeCell ref="D30:D32"/>
    <mergeCell ref="C30:C32"/>
    <mergeCell ref="L30:M30"/>
    <mergeCell ref="N30:P30"/>
    <mergeCell ref="H22:W22"/>
    <mergeCell ref="H26:W26"/>
    <mergeCell ref="H12:K12"/>
    <mergeCell ref="L12:O12"/>
    <mergeCell ref="H16:W16"/>
    <mergeCell ref="I14:L14"/>
    <mergeCell ref="O14:P14"/>
    <mergeCell ref="H20:L20"/>
    <mergeCell ref="M20:P20"/>
    <mergeCell ref="R20:S20"/>
    <mergeCell ref="H21:L21"/>
    <mergeCell ref="M21:P21"/>
    <mergeCell ref="R21:S21"/>
    <mergeCell ref="H32:K32"/>
    <mergeCell ref="L32:M32"/>
    <mergeCell ref="N32:P32"/>
    <mergeCell ref="R32:S32"/>
    <mergeCell ref="A34:F34"/>
  </mergeCells>
  <phoneticPr fontId="15" type="noConversion"/>
  <printOptions horizontalCentered="1"/>
  <pageMargins left="7.874015748031496E-2" right="7.874015748031496E-2" top="0.6692913385826772" bottom="0.15748031496062992" header="0.31496062992125984" footer="0.31496062992125984"/>
  <pageSetup paperSize="9" orientation="portrait" r:id="rId1"/>
  <headerFooter>
    <oddFooter>&amp;C- 30 -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2"/>
  <sheetViews>
    <sheetView tabSelected="1" view="pageBreakPreview" zoomScaleNormal="100" zoomScaleSheetLayoutView="100" workbookViewId="0">
      <selection activeCell="AA68" sqref="AA68"/>
    </sheetView>
  </sheetViews>
  <sheetFormatPr defaultRowHeight="16.5" x14ac:dyDescent="0.3"/>
  <cols>
    <col min="1" max="1" width="2.875" style="81" customWidth="1"/>
    <col min="2" max="2" width="7.375" style="81" customWidth="1"/>
    <col min="3" max="3" width="2.875" style="81" customWidth="1"/>
    <col min="4" max="4" width="8.25" style="82" customWidth="1"/>
    <col min="5" max="5" width="3.625" style="82" customWidth="1"/>
    <col min="6" max="6" width="9.5" style="82" customWidth="1"/>
    <col min="7" max="7" width="11" style="85" bestFit="1" customWidth="1"/>
    <col min="8" max="8" width="6.25" style="32" customWidth="1"/>
    <col min="9" max="9" width="3.875" style="33" customWidth="1"/>
    <col min="10" max="10" width="2.625" style="33" customWidth="1"/>
    <col min="11" max="11" width="1.625" style="33" customWidth="1"/>
    <col min="12" max="12" width="1.875" style="33" customWidth="1"/>
    <col min="13" max="13" width="2.25" style="33" customWidth="1"/>
    <col min="14" max="14" width="1.875" style="33" customWidth="1"/>
    <col min="15" max="15" width="2.75" style="33" customWidth="1"/>
    <col min="16" max="16" width="2.125" style="33" customWidth="1"/>
    <col min="17" max="17" width="2.25" style="33" customWidth="1"/>
    <col min="18" max="18" width="3" style="33" customWidth="1"/>
    <col min="19" max="19" width="2.625" style="33" customWidth="1"/>
    <col min="20" max="21" width="1.875" style="33" customWidth="1"/>
    <col min="22" max="22" width="1.75" style="33" customWidth="1"/>
    <col min="23" max="23" width="8.75" style="34" bestFit="1" customWidth="1"/>
    <col min="24" max="31" width="6.625" style="84" customWidth="1"/>
    <col min="32" max="16384" width="9" style="84"/>
  </cols>
  <sheetData>
    <row r="1" spans="1:24" s="1" customFormat="1" ht="45" customHeight="1" x14ac:dyDescent="0.3">
      <c r="A1" s="245" t="s">
        <v>183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</row>
    <row r="2" spans="1:24" s="3" customFormat="1" ht="16.5" customHeight="1" thickBot="1" x14ac:dyDescent="0.35">
      <c r="A2" s="246" t="s">
        <v>40</v>
      </c>
      <c r="B2" s="246"/>
      <c r="C2" s="35"/>
      <c r="D2" s="35"/>
      <c r="E2" s="35"/>
      <c r="F2" s="247" t="s">
        <v>1</v>
      </c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</row>
    <row r="3" spans="1:24" s="36" customFormat="1" ht="18.75" customHeight="1" x14ac:dyDescent="0.3">
      <c r="A3" s="250" t="s">
        <v>2</v>
      </c>
      <c r="B3" s="251"/>
      <c r="C3" s="251"/>
      <c r="D3" s="251"/>
      <c r="E3" s="251"/>
      <c r="F3" s="252"/>
      <c r="G3" s="253" t="s">
        <v>3</v>
      </c>
      <c r="H3" s="342" t="s">
        <v>4</v>
      </c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7"/>
    </row>
    <row r="4" spans="1:24" s="36" customFormat="1" ht="18.75" customHeight="1" thickBot="1" x14ac:dyDescent="0.35">
      <c r="A4" s="261" t="s">
        <v>5</v>
      </c>
      <c r="B4" s="249"/>
      <c r="C4" s="248" t="s">
        <v>6</v>
      </c>
      <c r="D4" s="249"/>
      <c r="E4" s="248" t="s">
        <v>7</v>
      </c>
      <c r="F4" s="249"/>
      <c r="G4" s="254"/>
      <c r="H4" s="343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60"/>
    </row>
    <row r="5" spans="1:24" s="36" customFormat="1" ht="21" customHeight="1" thickTop="1" x14ac:dyDescent="0.3">
      <c r="A5" s="205" t="s">
        <v>216</v>
      </c>
      <c r="B5" s="224" t="s">
        <v>215</v>
      </c>
      <c r="C5" s="224">
        <v>11</v>
      </c>
      <c r="D5" s="224" t="s">
        <v>214</v>
      </c>
      <c r="E5" s="165">
        <v>111</v>
      </c>
      <c r="F5" s="165" t="s">
        <v>128</v>
      </c>
      <c r="G5" s="173">
        <v>247680000</v>
      </c>
      <c r="H5" s="370" t="s">
        <v>211</v>
      </c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2"/>
    </row>
    <row r="6" spans="1:24" s="36" customFormat="1" ht="21" customHeight="1" x14ac:dyDescent="0.3">
      <c r="A6" s="223"/>
      <c r="B6" s="224"/>
      <c r="C6" s="224"/>
      <c r="D6" s="224"/>
      <c r="E6" s="124">
        <v>112</v>
      </c>
      <c r="F6" s="124" t="s">
        <v>42</v>
      </c>
      <c r="G6" s="174">
        <v>0</v>
      </c>
      <c r="H6" s="229"/>
      <c r="I6" s="198"/>
      <c r="J6" s="188"/>
      <c r="K6" s="188"/>
      <c r="L6" s="188"/>
      <c r="M6" s="188"/>
      <c r="N6" s="5"/>
      <c r="O6" s="5"/>
      <c r="P6" s="5"/>
      <c r="Q6" s="5"/>
      <c r="R6" s="37"/>
      <c r="S6" s="188"/>
      <c r="T6" s="188"/>
      <c r="U6" s="7"/>
      <c r="V6" s="203"/>
      <c r="W6" s="309"/>
    </row>
    <row r="7" spans="1:24" s="36" customFormat="1" ht="21" customHeight="1" x14ac:dyDescent="0.3">
      <c r="A7" s="223"/>
      <c r="B7" s="224"/>
      <c r="C7" s="224"/>
      <c r="D7" s="224"/>
      <c r="E7" s="17">
        <v>113</v>
      </c>
      <c r="F7" s="17" t="s">
        <v>43</v>
      </c>
      <c r="G7" s="175">
        <v>0</v>
      </c>
      <c r="H7" s="272"/>
      <c r="I7" s="239"/>
      <c r="J7" s="226"/>
      <c r="K7" s="226"/>
      <c r="L7" s="226"/>
      <c r="M7" s="226"/>
      <c r="N7" s="14"/>
      <c r="O7" s="14"/>
      <c r="P7" s="14"/>
      <c r="Q7" s="226"/>
      <c r="R7" s="226"/>
      <c r="S7" s="226"/>
      <c r="T7" s="226"/>
      <c r="U7" s="14"/>
      <c r="V7" s="314"/>
      <c r="W7" s="315"/>
    </row>
    <row r="8" spans="1:24" s="36" customFormat="1" ht="22.5" customHeight="1" x14ac:dyDescent="0.3">
      <c r="A8" s="223"/>
      <c r="B8" s="224"/>
      <c r="C8" s="224"/>
      <c r="D8" s="224"/>
      <c r="E8" s="41">
        <v>115</v>
      </c>
      <c r="F8" s="41" t="s">
        <v>44</v>
      </c>
      <c r="G8" s="176">
        <v>20640000</v>
      </c>
      <c r="H8" s="229" t="s">
        <v>45</v>
      </c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313"/>
    </row>
    <row r="9" spans="1:24" s="36" customFormat="1" ht="17.25" customHeight="1" x14ac:dyDescent="0.3">
      <c r="A9" s="223"/>
      <c r="B9" s="224"/>
      <c r="C9" s="224"/>
      <c r="D9" s="208"/>
      <c r="E9" s="340">
        <v>116</v>
      </c>
      <c r="F9" s="348" t="s">
        <v>46</v>
      </c>
      <c r="G9" s="373">
        <f>SUM(W9:W13)</f>
        <v>26266149.446400002</v>
      </c>
      <c r="H9" s="191" t="s">
        <v>47</v>
      </c>
      <c r="I9" s="192"/>
      <c r="J9" s="192"/>
      <c r="K9" s="193">
        <f>G5</f>
        <v>247680000</v>
      </c>
      <c r="L9" s="193"/>
      <c r="M9" s="193"/>
      <c r="N9" s="193"/>
      <c r="O9" s="193"/>
      <c r="P9" s="43" t="s">
        <v>12</v>
      </c>
      <c r="Q9" s="353">
        <v>5.5</v>
      </c>
      <c r="R9" s="353"/>
      <c r="S9" s="44" t="s">
        <v>13</v>
      </c>
      <c r="T9" s="43" t="s">
        <v>12</v>
      </c>
      <c r="U9" s="44"/>
      <c r="V9" s="45" t="s">
        <v>15</v>
      </c>
      <c r="W9" s="46">
        <f>K9*Q9%</f>
        <v>13622400</v>
      </c>
      <c r="X9" s="47"/>
    </row>
    <row r="10" spans="1:24" s="36" customFormat="1" ht="17.25" customHeight="1" x14ac:dyDescent="0.3">
      <c r="A10" s="223"/>
      <c r="B10" s="224"/>
      <c r="C10" s="224"/>
      <c r="D10" s="208"/>
      <c r="E10" s="341"/>
      <c r="F10" s="224"/>
      <c r="G10" s="374"/>
      <c r="H10" s="229" t="s">
        <v>48</v>
      </c>
      <c r="I10" s="198"/>
      <c r="J10" s="198"/>
      <c r="K10" s="188">
        <f>K9</f>
        <v>247680000</v>
      </c>
      <c r="L10" s="188"/>
      <c r="M10" s="188"/>
      <c r="N10" s="188"/>
      <c r="O10" s="188"/>
      <c r="P10" s="5" t="s">
        <v>12</v>
      </c>
      <c r="Q10" s="336">
        <v>3.23</v>
      </c>
      <c r="R10" s="337"/>
      <c r="S10" s="20" t="s">
        <v>13</v>
      </c>
      <c r="T10" s="5" t="s">
        <v>12</v>
      </c>
      <c r="U10" s="20"/>
      <c r="V10" s="7" t="s">
        <v>15</v>
      </c>
      <c r="W10" s="8">
        <f>K10*Q10%</f>
        <v>8000064.0000000009</v>
      </c>
      <c r="X10" s="48"/>
    </row>
    <row r="11" spans="1:24" s="36" customFormat="1" ht="17.25" customHeight="1" x14ac:dyDescent="0.3">
      <c r="A11" s="223"/>
      <c r="B11" s="224"/>
      <c r="C11" s="224"/>
      <c r="D11" s="208"/>
      <c r="E11" s="341"/>
      <c r="F11" s="224"/>
      <c r="G11" s="374"/>
      <c r="H11" s="229" t="s">
        <v>49</v>
      </c>
      <c r="I11" s="198"/>
      <c r="J11" s="198"/>
      <c r="K11" s="188">
        <f>W10</f>
        <v>8000064.0000000009</v>
      </c>
      <c r="L11" s="188"/>
      <c r="M11" s="188"/>
      <c r="N11" s="188"/>
      <c r="O11" s="188"/>
      <c r="P11" s="5" t="s">
        <v>12</v>
      </c>
      <c r="Q11" s="336">
        <v>8.51</v>
      </c>
      <c r="R11" s="337"/>
      <c r="S11" s="122" t="s">
        <v>13</v>
      </c>
      <c r="T11" s="121" t="s">
        <v>12</v>
      </c>
      <c r="U11" s="122"/>
      <c r="V11" s="7" t="s">
        <v>15</v>
      </c>
      <c r="W11" s="154">
        <f>K11*Q11%</f>
        <v>680805.44640000002</v>
      </c>
      <c r="X11" s="47"/>
    </row>
    <row r="12" spans="1:24" s="36" customFormat="1" ht="17.25" customHeight="1" x14ac:dyDescent="0.3">
      <c r="A12" s="223"/>
      <c r="B12" s="224"/>
      <c r="C12" s="224"/>
      <c r="D12" s="208"/>
      <c r="E12" s="341"/>
      <c r="F12" s="224"/>
      <c r="G12" s="374"/>
      <c r="H12" s="229" t="s">
        <v>50</v>
      </c>
      <c r="I12" s="198"/>
      <c r="J12" s="198"/>
      <c r="K12" s="188">
        <f>K10</f>
        <v>247680000</v>
      </c>
      <c r="L12" s="188"/>
      <c r="M12" s="188"/>
      <c r="N12" s="188"/>
      <c r="O12" s="188"/>
      <c r="P12" s="5" t="s">
        <v>12</v>
      </c>
      <c r="Q12" s="338">
        <v>0.9</v>
      </c>
      <c r="R12" s="335"/>
      <c r="S12" s="20" t="s">
        <v>13</v>
      </c>
      <c r="T12" s="5" t="s">
        <v>12</v>
      </c>
      <c r="U12" s="20"/>
      <c r="V12" s="7" t="s">
        <v>15</v>
      </c>
      <c r="W12" s="154">
        <f>K12*Q12%</f>
        <v>2229120.0000000005</v>
      </c>
      <c r="X12" s="47"/>
    </row>
    <row r="13" spans="1:24" s="36" customFormat="1" ht="17.25" customHeight="1" x14ac:dyDescent="0.3">
      <c r="A13" s="223"/>
      <c r="B13" s="224"/>
      <c r="C13" s="224"/>
      <c r="D13" s="208"/>
      <c r="E13" s="341"/>
      <c r="F13" s="224"/>
      <c r="G13" s="374"/>
      <c r="H13" s="229" t="s">
        <v>51</v>
      </c>
      <c r="I13" s="198"/>
      <c r="J13" s="198"/>
      <c r="K13" s="188">
        <f>K12</f>
        <v>247680000</v>
      </c>
      <c r="L13" s="188"/>
      <c r="M13" s="188"/>
      <c r="N13" s="188"/>
      <c r="O13" s="188"/>
      <c r="P13" s="5" t="s">
        <v>12</v>
      </c>
      <c r="Q13" s="316" t="s">
        <v>52</v>
      </c>
      <c r="R13" s="188"/>
      <c r="S13" s="20" t="s">
        <v>13</v>
      </c>
      <c r="T13" s="5" t="s">
        <v>12</v>
      </c>
      <c r="U13" s="20"/>
      <c r="V13" s="7" t="s">
        <v>15</v>
      </c>
      <c r="W13" s="154">
        <f>K13*Q13%</f>
        <v>1733759.9999999998</v>
      </c>
      <c r="X13" s="47"/>
    </row>
    <row r="14" spans="1:24" s="50" customFormat="1" ht="17.25" customHeight="1" x14ac:dyDescent="0.3">
      <c r="A14" s="223"/>
      <c r="B14" s="224"/>
      <c r="C14" s="224"/>
      <c r="D14" s="208"/>
      <c r="E14" s="210">
        <v>117</v>
      </c>
      <c r="F14" s="324" t="s">
        <v>53</v>
      </c>
      <c r="G14" s="373">
        <f>SUM(W14:W20)</f>
        <v>12048000</v>
      </c>
      <c r="H14" s="191" t="s">
        <v>180</v>
      </c>
      <c r="I14" s="192"/>
      <c r="J14" s="43" t="s">
        <v>16</v>
      </c>
      <c r="K14" s="193">
        <v>20000</v>
      </c>
      <c r="L14" s="193"/>
      <c r="M14" s="193"/>
      <c r="N14" s="193"/>
      <c r="O14" s="43" t="s">
        <v>12</v>
      </c>
      <c r="P14" s="49">
        <v>11</v>
      </c>
      <c r="Q14" s="43" t="s">
        <v>14</v>
      </c>
      <c r="R14" s="43" t="s">
        <v>12</v>
      </c>
      <c r="S14" s="43">
        <v>4</v>
      </c>
      <c r="T14" s="43" t="s">
        <v>54</v>
      </c>
      <c r="U14" s="43"/>
      <c r="V14" s="45" t="s">
        <v>15</v>
      </c>
      <c r="W14" s="46">
        <f>K14*P14*S14</f>
        <v>880000</v>
      </c>
    </row>
    <row r="15" spans="1:24" s="50" customFormat="1" ht="17.25" customHeight="1" x14ac:dyDescent="0.3">
      <c r="A15" s="223"/>
      <c r="B15" s="224"/>
      <c r="C15" s="224"/>
      <c r="D15" s="208"/>
      <c r="E15" s="283"/>
      <c r="F15" s="242"/>
      <c r="G15" s="374"/>
      <c r="H15" s="229" t="s">
        <v>55</v>
      </c>
      <c r="I15" s="198"/>
      <c r="J15" s="5" t="s">
        <v>16</v>
      </c>
      <c r="K15" s="188">
        <v>20000</v>
      </c>
      <c r="L15" s="188"/>
      <c r="M15" s="188"/>
      <c r="N15" s="188"/>
      <c r="O15" s="5" t="s">
        <v>12</v>
      </c>
      <c r="P15" s="51">
        <v>11</v>
      </c>
      <c r="Q15" s="5" t="s">
        <v>14</v>
      </c>
      <c r="R15" s="5"/>
      <c r="S15" s="5"/>
      <c r="T15" s="5"/>
      <c r="U15" s="5"/>
      <c r="V15" s="7" t="s">
        <v>15</v>
      </c>
      <c r="W15" s="8">
        <f>K15*P15</f>
        <v>220000</v>
      </c>
    </row>
    <row r="16" spans="1:24" s="50" customFormat="1" ht="17.25" customHeight="1" x14ac:dyDescent="0.3">
      <c r="A16" s="223"/>
      <c r="B16" s="224"/>
      <c r="C16" s="224"/>
      <c r="D16" s="208"/>
      <c r="E16" s="283"/>
      <c r="F16" s="242"/>
      <c r="G16" s="374"/>
      <c r="H16" s="229" t="s">
        <v>209</v>
      </c>
      <c r="I16" s="198"/>
      <c r="J16" s="5" t="s">
        <v>16</v>
      </c>
      <c r="K16" s="188">
        <v>40000</v>
      </c>
      <c r="L16" s="188"/>
      <c r="M16" s="188"/>
      <c r="N16" s="188"/>
      <c r="O16" s="5" t="s">
        <v>12</v>
      </c>
      <c r="P16" s="51">
        <v>11</v>
      </c>
      <c r="Q16" s="5" t="s">
        <v>14</v>
      </c>
      <c r="R16" s="5" t="s">
        <v>12</v>
      </c>
      <c r="S16" s="5">
        <v>12</v>
      </c>
      <c r="T16" s="5" t="s">
        <v>54</v>
      </c>
      <c r="U16" s="5"/>
      <c r="V16" s="7" t="s">
        <v>15</v>
      </c>
      <c r="W16" s="8">
        <f>K16*P16*S16</f>
        <v>5280000</v>
      </c>
    </row>
    <row r="17" spans="1:23" s="50" customFormat="1" ht="17.25" customHeight="1" x14ac:dyDescent="0.3">
      <c r="A17" s="223"/>
      <c r="B17" s="224"/>
      <c r="C17" s="224"/>
      <c r="D17" s="208"/>
      <c r="E17" s="283"/>
      <c r="F17" s="242"/>
      <c r="G17" s="374"/>
      <c r="H17" s="229" t="s">
        <v>131</v>
      </c>
      <c r="I17" s="198"/>
      <c r="J17" s="5" t="s">
        <v>16</v>
      </c>
      <c r="K17" s="188">
        <v>40000</v>
      </c>
      <c r="L17" s="188"/>
      <c r="M17" s="188"/>
      <c r="N17" s="188"/>
      <c r="O17" s="5" t="s">
        <v>12</v>
      </c>
      <c r="P17" s="51">
        <v>11</v>
      </c>
      <c r="Q17" s="5" t="s">
        <v>126</v>
      </c>
      <c r="R17" s="5" t="s">
        <v>12</v>
      </c>
      <c r="S17" s="5">
        <v>2</v>
      </c>
      <c r="T17" s="5" t="s">
        <v>54</v>
      </c>
      <c r="U17" s="5"/>
      <c r="V17" s="7" t="s">
        <v>15</v>
      </c>
      <c r="W17" s="8">
        <f>K17*P17*S17</f>
        <v>880000</v>
      </c>
    </row>
    <row r="18" spans="1:23" s="50" customFormat="1" ht="17.25" customHeight="1" x14ac:dyDescent="0.3">
      <c r="A18" s="223"/>
      <c r="B18" s="224"/>
      <c r="C18" s="224"/>
      <c r="D18" s="208"/>
      <c r="E18" s="283"/>
      <c r="F18" s="242"/>
      <c r="G18" s="374"/>
      <c r="H18" s="320" t="s">
        <v>56</v>
      </c>
      <c r="I18" s="321"/>
      <c r="J18" s="188">
        <f>G8</f>
        <v>20640000</v>
      </c>
      <c r="K18" s="188"/>
      <c r="L18" s="188"/>
      <c r="M18" s="188"/>
      <c r="N18" s="5" t="s">
        <v>57</v>
      </c>
      <c r="O18" s="316" t="s">
        <v>161</v>
      </c>
      <c r="P18" s="316"/>
      <c r="Q18" s="188" t="s">
        <v>58</v>
      </c>
      <c r="R18" s="188"/>
      <c r="S18" s="188"/>
      <c r="T18" s="188"/>
      <c r="U18" s="7"/>
      <c r="V18" s="7" t="s">
        <v>15</v>
      </c>
      <c r="W18" s="52">
        <f>J18*O18</f>
        <v>4128000</v>
      </c>
    </row>
    <row r="19" spans="1:23" s="50" customFormat="1" ht="17.25" customHeight="1" x14ac:dyDescent="0.3">
      <c r="A19" s="223"/>
      <c r="B19" s="224"/>
      <c r="C19" s="224"/>
      <c r="D19" s="208"/>
      <c r="E19" s="283"/>
      <c r="F19" s="242"/>
      <c r="G19" s="374"/>
      <c r="H19" s="229" t="s">
        <v>130</v>
      </c>
      <c r="I19" s="198"/>
      <c r="J19" s="5" t="s">
        <v>89</v>
      </c>
      <c r="K19" s="188">
        <v>50000</v>
      </c>
      <c r="L19" s="188"/>
      <c r="M19" s="188"/>
      <c r="N19" s="188"/>
      <c r="O19" s="5" t="s">
        <v>120</v>
      </c>
      <c r="P19" s="51">
        <v>11</v>
      </c>
      <c r="Q19" s="5" t="s">
        <v>14</v>
      </c>
      <c r="R19" s="20"/>
      <c r="S19" s="20"/>
      <c r="T19" s="20"/>
      <c r="U19" s="7"/>
      <c r="V19" s="7" t="s">
        <v>15</v>
      </c>
      <c r="W19" s="8">
        <f>K19*P19</f>
        <v>550000</v>
      </c>
    </row>
    <row r="20" spans="1:23" s="50" customFormat="1" ht="17.25" customHeight="1" x14ac:dyDescent="0.3">
      <c r="A20" s="223"/>
      <c r="B20" s="224"/>
      <c r="C20" s="224"/>
      <c r="D20" s="208"/>
      <c r="E20" s="211"/>
      <c r="F20" s="243"/>
      <c r="G20" s="375"/>
      <c r="H20" s="322" t="s">
        <v>115</v>
      </c>
      <c r="I20" s="323"/>
      <c r="J20" s="10" t="s">
        <v>89</v>
      </c>
      <c r="K20" s="235">
        <v>10000</v>
      </c>
      <c r="L20" s="235"/>
      <c r="M20" s="235"/>
      <c r="N20" s="235"/>
      <c r="O20" s="10" t="s">
        <v>12</v>
      </c>
      <c r="P20" s="53">
        <v>11</v>
      </c>
      <c r="Q20" s="10" t="s">
        <v>14</v>
      </c>
      <c r="R20" s="10"/>
      <c r="S20" s="10"/>
      <c r="T20" s="10"/>
      <c r="U20" s="10"/>
      <c r="V20" s="11" t="s">
        <v>15</v>
      </c>
      <c r="W20" s="12">
        <f>K20*P20</f>
        <v>110000</v>
      </c>
    </row>
    <row r="21" spans="1:23" s="50" customFormat="1" ht="19.5" customHeight="1" x14ac:dyDescent="0.3">
      <c r="A21" s="223"/>
      <c r="B21" s="224"/>
      <c r="C21" s="209"/>
      <c r="D21" s="209"/>
      <c r="E21" s="208" t="s">
        <v>59</v>
      </c>
      <c r="F21" s="241"/>
      <c r="G21" s="176">
        <f>SUM(G5:G20)</f>
        <v>306634149.44639999</v>
      </c>
      <c r="H21" s="238"/>
      <c r="I21" s="188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7"/>
      <c r="W21" s="8"/>
    </row>
    <row r="22" spans="1:23" s="50" customFormat="1" ht="17.25" customHeight="1" x14ac:dyDescent="0.3">
      <c r="A22" s="223"/>
      <c r="B22" s="224"/>
      <c r="C22" s="215">
        <v>12</v>
      </c>
      <c r="D22" s="215" t="s">
        <v>60</v>
      </c>
      <c r="E22" s="207">
        <v>121</v>
      </c>
      <c r="F22" s="210" t="s">
        <v>61</v>
      </c>
      <c r="G22" s="376">
        <f>SUM(V22:W25)</f>
        <v>1060000</v>
      </c>
      <c r="H22" s="326" t="s">
        <v>62</v>
      </c>
      <c r="I22" s="326"/>
      <c r="J22" s="326"/>
      <c r="K22" s="327" t="s">
        <v>16</v>
      </c>
      <c r="L22" s="327"/>
      <c r="M22" s="327">
        <v>100000</v>
      </c>
      <c r="N22" s="327"/>
      <c r="O22" s="327"/>
      <c r="P22" s="327"/>
      <c r="Q22" s="54" t="s">
        <v>12</v>
      </c>
      <c r="R22" s="55">
        <v>2</v>
      </c>
      <c r="S22" s="327" t="s">
        <v>41</v>
      </c>
      <c r="T22" s="327"/>
      <c r="U22" s="56" t="s">
        <v>15</v>
      </c>
      <c r="V22" s="329">
        <f>M22*R22</f>
        <v>200000</v>
      </c>
      <c r="W22" s="330"/>
    </row>
    <row r="23" spans="1:23" s="50" customFormat="1" ht="17.25" customHeight="1" x14ac:dyDescent="0.3">
      <c r="A23" s="223"/>
      <c r="B23" s="224"/>
      <c r="C23" s="224"/>
      <c r="D23" s="224"/>
      <c r="E23" s="208"/>
      <c r="F23" s="283"/>
      <c r="G23" s="377"/>
      <c r="H23" s="198" t="s">
        <v>63</v>
      </c>
      <c r="I23" s="198"/>
      <c r="J23" s="198"/>
      <c r="K23" s="188" t="s">
        <v>16</v>
      </c>
      <c r="L23" s="188"/>
      <c r="M23" s="188">
        <v>100000</v>
      </c>
      <c r="N23" s="188"/>
      <c r="O23" s="188"/>
      <c r="P23" s="188"/>
      <c r="Q23" s="5" t="s">
        <v>12</v>
      </c>
      <c r="R23" s="37">
        <v>5</v>
      </c>
      <c r="S23" s="188" t="s">
        <v>41</v>
      </c>
      <c r="T23" s="188"/>
      <c r="U23" s="7" t="s">
        <v>15</v>
      </c>
      <c r="V23" s="203">
        <f>M23*R23</f>
        <v>500000</v>
      </c>
      <c r="W23" s="309"/>
    </row>
    <row r="24" spans="1:23" s="50" customFormat="1" ht="17.25" customHeight="1" x14ac:dyDescent="0.3">
      <c r="A24" s="223"/>
      <c r="B24" s="224"/>
      <c r="C24" s="224"/>
      <c r="D24" s="224"/>
      <c r="E24" s="208"/>
      <c r="F24" s="283"/>
      <c r="G24" s="377"/>
      <c r="H24" s="198" t="s">
        <v>144</v>
      </c>
      <c r="I24" s="198"/>
      <c r="J24" s="198"/>
      <c r="K24" s="188" t="s">
        <v>16</v>
      </c>
      <c r="L24" s="188"/>
      <c r="M24" s="188">
        <v>20000</v>
      </c>
      <c r="N24" s="188"/>
      <c r="O24" s="188"/>
      <c r="P24" s="188"/>
      <c r="Q24" s="5" t="s">
        <v>12</v>
      </c>
      <c r="R24" s="37">
        <v>6</v>
      </c>
      <c r="S24" s="188" t="s">
        <v>41</v>
      </c>
      <c r="T24" s="188"/>
      <c r="U24" s="7" t="s">
        <v>15</v>
      </c>
      <c r="V24" s="203">
        <f>M24*R24</f>
        <v>120000</v>
      </c>
      <c r="W24" s="309"/>
    </row>
    <row r="25" spans="1:23" s="50" customFormat="1" ht="17.25" customHeight="1" x14ac:dyDescent="0.3">
      <c r="A25" s="223"/>
      <c r="B25" s="224"/>
      <c r="C25" s="224"/>
      <c r="D25" s="224"/>
      <c r="E25" s="237"/>
      <c r="F25" s="211"/>
      <c r="G25" s="378"/>
      <c r="H25" s="366" t="s">
        <v>114</v>
      </c>
      <c r="I25" s="366"/>
      <c r="J25" s="366"/>
      <c r="K25" s="367" t="s">
        <v>16</v>
      </c>
      <c r="L25" s="367"/>
      <c r="M25" s="367">
        <v>20000</v>
      </c>
      <c r="N25" s="367"/>
      <c r="O25" s="367"/>
      <c r="P25" s="367"/>
      <c r="Q25" s="57" t="s">
        <v>12</v>
      </c>
      <c r="R25" s="58">
        <v>12</v>
      </c>
      <c r="S25" s="367" t="s">
        <v>41</v>
      </c>
      <c r="T25" s="367"/>
      <c r="U25" s="59" t="s">
        <v>15</v>
      </c>
      <c r="V25" s="362">
        <f>M25*R25</f>
        <v>240000</v>
      </c>
      <c r="W25" s="363"/>
    </row>
    <row r="26" spans="1:23" s="50" customFormat="1" ht="17.25" customHeight="1" x14ac:dyDescent="0.3">
      <c r="A26" s="223"/>
      <c r="B26" s="224"/>
      <c r="C26" s="224"/>
      <c r="D26" s="224"/>
      <c r="E26" s="60">
        <v>122</v>
      </c>
      <c r="F26" s="142" t="s">
        <v>64</v>
      </c>
      <c r="G26" s="177">
        <f>V26</f>
        <v>2400000</v>
      </c>
      <c r="H26" s="364" t="s">
        <v>185</v>
      </c>
      <c r="I26" s="365"/>
      <c r="J26" s="354">
        <v>200000</v>
      </c>
      <c r="K26" s="354"/>
      <c r="L26" s="354"/>
      <c r="M26" s="354"/>
      <c r="N26" s="139"/>
      <c r="O26" s="139"/>
      <c r="P26" s="139"/>
      <c r="Q26" s="139" t="s">
        <v>12</v>
      </c>
      <c r="R26" s="63">
        <v>12</v>
      </c>
      <c r="S26" s="354" t="s">
        <v>41</v>
      </c>
      <c r="T26" s="354"/>
      <c r="U26" s="11" t="s">
        <v>15</v>
      </c>
      <c r="V26" s="368">
        <f>J26*R26</f>
        <v>2400000</v>
      </c>
      <c r="W26" s="369"/>
    </row>
    <row r="27" spans="1:23" s="50" customFormat="1" ht="17.25" customHeight="1" x14ac:dyDescent="0.3">
      <c r="A27" s="223"/>
      <c r="B27" s="224"/>
      <c r="C27" s="224"/>
      <c r="D27" s="224"/>
      <c r="E27" s="280">
        <v>123</v>
      </c>
      <c r="F27" s="283" t="s">
        <v>65</v>
      </c>
      <c r="G27" s="379">
        <f>SUM(V27:W29)</f>
        <v>360000</v>
      </c>
      <c r="H27" s="244" t="s">
        <v>132</v>
      </c>
      <c r="I27" s="198"/>
      <c r="J27" s="198"/>
      <c r="K27" s="188"/>
      <c r="L27" s="188"/>
      <c r="M27" s="188">
        <v>20000</v>
      </c>
      <c r="N27" s="188"/>
      <c r="O27" s="188"/>
      <c r="P27" s="188"/>
      <c r="Q27" s="137" t="s">
        <v>12</v>
      </c>
      <c r="R27" s="37">
        <v>12</v>
      </c>
      <c r="S27" s="188" t="s">
        <v>134</v>
      </c>
      <c r="T27" s="188"/>
      <c r="U27" s="7" t="s">
        <v>15</v>
      </c>
      <c r="V27" s="203">
        <f>M27*R27</f>
        <v>240000</v>
      </c>
      <c r="W27" s="309"/>
    </row>
    <row r="28" spans="1:23" s="50" customFormat="1" ht="17.25" customHeight="1" x14ac:dyDescent="0.3">
      <c r="A28" s="223"/>
      <c r="B28" s="224"/>
      <c r="C28" s="224"/>
      <c r="D28" s="224"/>
      <c r="E28" s="281"/>
      <c r="F28" s="283"/>
      <c r="G28" s="379"/>
      <c r="H28" s="244" t="s">
        <v>208</v>
      </c>
      <c r="I28" s="198"/>
      <c r="J28" s="198"/>
      <c r="K28" s="188"/>
      <c r="L28" s="188"/>
      <c r="M28" s="188">
        <v>30000</v>
      </c>
      <c r="N28" s="188"/>
      <c r="O28" s="188"/>
      <c r="P28" s="188"/>
      <c r="Q28" s="149" t="s">
        <v>12</v>
      </c>
      <c r="R28" s="37">
        <v>2</v>
      </c>
      <c r="S28" s="188" t="s">
        <v>41</v>
      </c>
      <c r="T28" s="188"/>
      <c r="U28" s="7" t="s">
        <v>15</v>
      </c>
      <c r="V28" s="203">
        <f>M28*R28</f>
        <v>60000</v>
      </c>
      <c r="W28" s="309"/>
    </row>
    <row r="29" spans="1:23" s="50" customFormat="1" ht="17.25" customHeight="1" x14ac:dyDescent="0.3">
      <c r="A29" s="223"/>
      <c r="B29" s="224"/>
      <c r="C29" s="224"/>
      <c r="D29" s="224"/>
      <c r="E29" s="381"/>
      <c r="F29" s="211"/>
      <c r="G29" s="380"/>
      <c r="H29" s="199" t="s">
        <v>145</v>
      </c>
      <c r="I29" s="187"/>
      <c r="J29" s="187"/>
      <c r="K29" s="187"/>
      <c r="L29" s="187"/>
      <c r="M29" s="235">
        <v>10000</v>
      </c>
      <c r="N29" s="235"/>
      <c r="O29" s="235"/>
      <c r="P29" s="235"/>
      <c r="Q29" s="139" t="s">
        <v>12</v>
      </c>
      <c r="R29" s="63">
        <v>6</v>
      </c>
      <c r="S29" s="235" t="s">
        <v>134</v>
      </c>
      <c r="T29" s="235"/>
      <c r="U29" s="11" t="s">
        <v>15</v>
      </c>
      <c r="V29" s="331">
        <f>M29*R29</f>
        <v>60000</v>
      </c>
      <c r="W29" s="332"/>
    </row>
    <row r="30" spans="1:23" s="50" customFormat="1" ht="21" customHeight="1" x14ac:dyDescent="0.3">
      <c r="A30" s="223"/>
      <c r="B30" s="224"/>
      <c r="C30" s="209"/>
      <c r="D30" s="209"/>
      <c r="E30" s="237" t="s">
        <v>59</v>
      </c>
      <c r="F30" s="243"/>
      <c r="G30" s="174">
        <f>SUM(G22:G29)</f>
        <v>3820000</v>
      </c>
      <c r="H30" s="361"/>
      <c r="I30" s="235"/>
      <c r="J30" s="235"/>
      <c r="K30" s="235"/>
      <c r="L30" s="187"/>
      <c r="M30" s="187"/>
      <c r="N30" s="187"/>
      <c r="O30" s="187"/>
      <c r="P30" s="187"/>
      <c r="Q30" s="5"/>
      <c r="R30" s="5"/>
      <c r="S30" s="5"/>
      <c r="T30" s="5"/>
      <c r="U30" s="5"/>
      <c r="V30" s="64"/>
      <c r="W30" s="8"/>
    </row>
    <row r="31" spans="1:23" s="50" customFormat="1" ht="21.75" customHeight="1" x14ac:dyDescent="0.3">
      <c r="A31" s="223"/>
      <c r="B31" s="224"/>
      <c r="C31" s="215">
        <v>13</v>
      </c>
      <c r="D31" s="215" t="s">
        <v>67</v>
      </c>
      <c r="E31" s="17">
        <v>131</v>
      </c>
      <c r="F31" s="17" t="s">
        <v>68</v>
      </c>
      <c r="G31" s="175">
        <f>V31</f>
        <v>120000</v>
      </c>
      <c r="H31" s="272" t="s">
        <v>69</v>
      </c>
      <c r="I31" s="239"/>
      <c r="J31" s="239"/>
      <c r="K31" s="226" t="s">
        <v>16</v>
      </c>
      <c r="L31" s="226"/>
      <c r="M31" s="226">
        <v>10000</v>
      </c>
      <c r="N31" s="226"/>
      <c r="O31" s="226"/>
      <c r="P31" s="226"/>
      <c r="Q31" s="14" t="s">
        <v>12</v>
      </c>
      <c r="R31" s="40">
        <v>12</v>
      </c>
      <c r="S31" s="226" t="s">
        <v>41</v>
      </c>
      <c r="T31" s="226"/>
      <c r="U31" s="15" t="s">
        <v>15</v>
      </c>
      <c r="V31" s="314">
        <f>M31*R31</f>
        <v>120000</v>
      </c>
      <c r="W31" s="315"/>
    </row>
    <row r="32" spans="1:23" s="50" customFormat="1" ht="21.75" customHeight="1" x14ac:dyDescent="0.3">
      <c r="A32" s="223"/>
      <c r="B32" s="224"/>
      <c r="C32" s="224"/>
      <c r="D32" s="224"/>
      <c r="E32" s="17">
        <v>132</v>
      </c>
      <c r="F32" s="17" t="s">
        <v>182</v>
      </c>
      <c r="G32" s="178">
        <f>V32</f>
        <v>5400000</v>
      </c>
      <c r="H32" s="244" t="s">
        <v>123</v>
      </c>
      <c r="I32" s="198"/>
      <c r="J32" s="198"/>
      <c r="K32" s="188" t="s">
        <v>16</v>
      </c>
      <c r="L32" s="188"/>
      <c r="M32" s="188">
        <v>450000</v>
      </c>
      <c r="N32" s="188"/>
      <c r="O32" s="188"/>
      <c r="P32" s="188"/>
      <c r="Q32" s="5" t="s">
        <v>12</v>
      </c>
      <c r="R32" s="37">
        <v>12</v>
      </c>
      <c r="S32" s="188" t="s">
        <v>41</v>
      </c>
      <c r="T32" s="188"/>
      <c r="U32" s="7" t="s">
        <v>15</v>
      </c>
      <c r="V32" s="203">
        <f>M32*R32</f>
        <v>5400000</v>
      </c>
      <c r="W32" s="309"/>
    </row>
    <row r="33" spans="1:23" s="50" customFormat="1" ht="21.75" customHeight="1" x14ac:dyDescent="0.3">
      <c r="A33" s="223"/>
      <c r="B33" s="224"/>
      <c r="C33" s="224"/>
      <c r="D33" s="224"/>
      <c r="E33" s="17">
        <v>133</v>
      </c>
      <c r="F33" s="17" t="s">
        <v>71</v>
      </c>
      <c r="G33" s="175">
        <f>V33</f>
        <v>2400000</v>
      </c>
      <c r="H33" s="272" t="s">
        <v>146</v>
      </c>
      <c r="I33" s="239"/>
      <c r="J33" s="239"/>
      <c r="K33" s="226" t="s">
        <v>16</v>
      </c>
      <c r="L33" s="226"/>
      <c r="M33" s="226">
        <v>200000</v>
      </c>
      <c r="N33" s="226"/>
      <c r="O33" s="226"/>
      <c r="P33" s="226"/>
      <c r="Q33" s="14" t="s">
        <v>12</v>
      </c>
      <c r="R33" s="40">
        <v>12</v>
      </c>
      <c r="S33" s="226" t="s">
        <v>41</v>
      </c>
      <c r="T33" s="226"/>
      <c r="U33" s="15" t="s">
        <v>15</v>
      </c>
      <c r="V33" s="314">
        <f>M33*R33</f>
        <v>2400000</v>
      </c>
      <c r="W33" s="315"/>
    </row>
    <row r="34" spans="1:23" s="50" customFormat="1" ht="21.75" customHeight="1" x14ac:dyDescent="0.3">
      <c r="A34" s="223"/>
      <c r="B34" s="224"/>
      <c r="C34" s="224"/>
      <c r="D34" s="224"/>
      <c r="E34" s="17">
        <v>134</v>
      </c>
      <c r="F34" s="17" t="s">
        <v>72</v>
      </c>
      <c r="G34" s="178">
        <f>V34</f>
        <v>4800000</v>
      </c>
      <c r="H34" s="244" t="s">
        <v>147</v>
      </c>
      <c r="I34" s="198"/>
      <c r="J34" s="198"/>
      <c r="K34" s="188" t="s">
        <v>16</v>
      </c>
      <c r="L34" s="188"/>
      <c r="M34" s="188">
        <v>400000</v>
      </c>
      <c r="N34" s="188"/>
      <c r="O34" s="188"/>
      <c r="P34" s="188"/>
      <c r="Q34" s="5" t="s">
        <v>12</v>
      </c>
      <c r="R34" s="37">
        <v>12</v>
      </c>
      <c r="S34" s="188" t="s">
        <v>41</v>
      </c>
      <c r="T34" s="188"/>
      <c r="U34" s="7" t="s">
        <v>15</v>
      </c>
      <c r="V34" s="203">
        <f>M34*R34</f>
        <v>4800000</v>
      </c>
      <c r="W34" s="309"/>
    </row>
    <row r="35" spans="1:23" s="50" customFormat="1" ht="21.75" customHeight="1" x14ac:dyDescent="0.3">
      <c r="A35" s="223"/>
      <c r="B35" s="224"/>
      <c r="C35" s="224"/>
      <c r="D35" s="224"/>
      <c r="E35" s="17">
        <v>135</v>
      </c>
      <c r="F35" s="17" t="s">
        <v>74</v>
      </c>
      <c r="G35" s="175">
        <f>V35</f>
        <v>9600000</v>
      </c>
      <c r="H35" s="272" t="s">
        <v>148</v>
      </c>
      <c r="I35" s="239"/>
      <c r="J35" s="239"/>
      <c r="K35" s="226" t="s">
        <v>16</v>
      </c>
      <c r="L35" s="226"/>
      <c r="M35" s="226">
        <v>800000</v>
      </c>
      <c r="N35" s="226"/>
      <c r="O35" s="226"/>
      <c r="P35" s="226"/>
      <c r="Q35" s="14" t="s">
        <v>12</v>
      </c>
      <c r="R35" s="40">
        <v>12</v>
      </c>
      <c r="S35" s="226" t="s">
        <v>41</v>
      </c>
      <c r="T35" s="226"/>
      <c r="U35" s="15" t="s">
        <v>15</v>
      </c>
      <c r="V35" s="314">
        <f>M35*R35</f>
        <v>9600000</v>
      </c>
      <c r="W35" s="315"/>
    </row>
    <row r="36" spans="1:23" s="36" customFormat="1" ht="21.75" customHeight="1" x14ac:dyDescent="0.3">
      <c r="A36" s="223"/>
      <c r="B36" s="224"/>
      <c r="C36" s="224"/>
      <c r="D36" s="224"/>
      <c r="E36" s="68">
        <v>136</v>
      </c>
      <c r="F36" s="68" t="s">
        <v>75</v>
      </c>
      <c r="G36" s="179">
        <f>W36</f>
        <v>220000</v>
      </c>
      <c r="H36" s="295" t="s">
        <v>164</v>
      </c>
      <c r="I36" s="187"/>
      <c r="J36" s="139" t="s">
        <v>16</v>
      </c>
      <c r="K36" s="235">
        <v>20000</v>
      </c>
      <c r="L36" s="235"/>
      <c r="M36" s="235"/>
      <c r="N36" s="235"/>
      <c r="O36" s="139" t="s">
        <v>12</v>
      </c>
      <c r="P36" s="53">
        <v>11</v>
      </c>
      <c r="Q36" s="139" t="s">
        <v>14</v>
      </c>
      <c r="R36" s="139" t="s">
        <v>12</v>
      </c>
      <c r="S36" s="139">
        <v>1</v>
      </c>
      <c r="T36" s="139" t="s">
        <v>54</v>
      </c>
      <c r="U36" s="139"/>
      <c r="V36" s="11" t="s">
        <v>15</v>
      </c>
      <c r="W36" s="143">
        <f>K36*P36*S36</f>
        <v>220000</v>
      </c>
    </row>
    <row r="37" spans="1:23" s="36" customFormat="1" ht="21.75" customHeight="1" x14ac:dyDescent="0.3">
      <c r="A37" s="223"/>
      <c r="B37" s="224"/>
      <c r="C37" s="209"/>
      <c r="D37" s="209"/>
      <c r="E37" s="270" t="s">
        <v>59</v>
      </c>
      <c r="F37" s="271"/>
      <c r="G37" s="178">
        <f>SUM(G31:G36)</f>
        <v>22540000</v>
      </c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233"/>
    </row>
    <row r="38" spans="1:23" s="36" customFormat="1" ht="21.75" customHeight="1" thickBot="1" x14ac:dyDescent="0.35">
      <c r="A38" s="306"/>
      <c r="B38" s="307"/>
      <c r="C38" s="274" t="s">
        <v>19</v>
      </c>
      <c r="D38" s="275"/>
      <c r="E38" s="275"/>
      <c r="F38" s="276"/>
      <c r="G38" s="180">
        <f>G37+G30+G21</f>
        <v>332994149.44639999</v>
      </c>
      <c r="H38" s="317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9"/>
    </row>
    <row r="39" spans="1:23" s="36" customFormat="1" ht="21" customHeight="1" x14ac:dyDescent="0.3">
      <c r="A39" s="302" t="s">
        <v>76</v>
      </c>
      <c r="B39" s="304" t="s">
        <v>77</v>
      </c>
      <c r="C39" s="304">
        <v>21</v>
      </c>
      <c r="D39" s="304" t="s">
        <v>78</v>
      </c>
      <c r="E39" s="66">
        <v>211</v>
      </c>
      <c r="F39" s="66" t="s">
        <v>79</v>
      </c>
      <c r="G39" s="181">
        <v>0</v>
      </c>
      <c r="H39" s="310"/>
      <c r="I39" s="311"/>
      <c r="J39" s="311"/>
      <c r="K39" s="311"/>
      <c r="L39" s="311"/>
      <c r="M39" s="311"/>
      <c r="N39" s="311"/>
      <c r="O39" s="311"/>
      <c r="P39" s="311"/>
      <c r="Q39" s="311"/>
      <c r="R39" s="311"/>
      <c r="S39" s="311"/>
      <c r="T39" s="311"/>
      <c r="U39" s="311"/>
      <c r="V39" s="311"/>
      <c r="W39" s="312"/>
    </row>
    <row r="40" spans="1:23" s="36" customFormat="1" ht="21" customHeight="1" x14ac:dyDescent="0.3">
      <c r="A40" s="205"/>
      <c r="B40" s="224"/>
      <c r="C40" s="224"/>
      <c r="D40" s="224"/>
      <c r="E40" s="215">
        <v>212</v>
      </c>
      <c r="F40" s="215" t="s">
        <v>80</v>
      </c>
      <c r="G40" s="383">
        <f>SUM(W40:W41)</f>
        <v>13150000</v>
      </c>
      <c r="H40" s="229" t="s">
        <v>187</v>
      </c>
      <c r="I40" s="198"/>
      <c r="J40" s="198"/>
      <c r="K40" s="198"/>
      <c r="L40" s="198"/>
      <c r="M40" s="37"/>
      <c r="N40" s="188"/>
      <c r="O40" s="188"/>
      <c r="P40" s="188"/>
      <c r="Q40" s="188"/>
      <c r="R40" s="137"/>
      <c r="S40" s="37"/>
      <c r="T40" s="188"/>
      <c r="U40" s="188"/>
      <c r="V40" s="7"/>
      <c r="W40" s="141">
        <v>10000000</v>
      </c>
    </row>
    <row r="41" spans="1:23" s="36" customFormat="1" ht="21" customHeight="1" x14ac:dyDescent="0.3">
      <c r="A41" s="205"/>
      <c r="B41" s="224"/>
      <c r="C41" s="224"/>
      <c r="D41" s="224"/>
      <c r="E41" s="305"/>
      <c r="F41" s="305"/>
      <c r="G41" s="384"/>
      <c r="H41" s="229" t="s">
        <v>186</v>
      </c>
      <c r="I41" s="198"/>
      <c r="J41" s="198"/>
      <c r="K41" s="198"/>
      <c r="L41" s="198"/>
      <c r="M41" s="37" t="s">
        <v>16</v>
      </c>
      <c r="N41" s="188">
        <v>350000</v>
      </c>
      <c r="O41" s="188"/>
      <c r="P41" s="188"/>
      <c r="Q41" s="188"/>
      <c r="R41" s="137" t="s">
        <v>12</v>
      </c>
      <c r="S41" s="37">
        <v>9</v>
      </c>
      <c r="T41" s="188" t="s">
        <v>41</v>
      </c>
      <c r="U41" s="188"/>
      <c r="V41" s="7" t="s">
        <v>15</v>
      </c>
      <c r="W41" s="141">
        <f>N41*S41</f>
        <v>3150000</v>
      </c>
    </row>
    <row r="42" spans="1:23" s="36" customFormat="1" ht="21" customHeight="1" x14ac:dyDescent="0.3">
      <c r="A42" s="205"/>
      <c r="B42" s="224"/>
      <c r="C42" s="224"/>
      <c r="D42" s="224"/>
      <c r="E42" s="348">
        <v>213</v>
      </c>
      <c r="F42" s="348" t="s">
        <v>81</v>
      </c>
      <c r="G42" s="355">
        <f>SUM(W42:W44)</f>
        <v>3216000</v>
      </c>
      <c r="H42" s="191" t="s">
        <v>181</v>
      </c>
      <c r="I42" s="192"/>
      <c r="J42" s="192"/>
      <c r="K42" s="192"/>
      <c r="L42" s="192"/>
      <c r="M42" s="74" t="s">
        <v>16</v>
      </c>
      <c r="N42" s="193">
        <v>80000</v>
      </c>
      <c r="O42" s="193"/>
      <c r="P42" s="193"/>
      <c r="Q42" s="193"/>
      <c r="R42" s="43" t="s">
        <v>12</v>
      </c>
      <c r="S42" s="74">
        <v>12</v>
      </c>
      <c r="T42" s="193" t="s">
        <v>41</v>
      </c>
      <c r="U42" s="193"/>
      <c r="V42" s="45" t="s">
        <v>15</v>
      </c>
      <c r="W42" s="46">
        <f>N42*S42</f>
        <v>960000</v>
      </c>
    </row>
    <row r="43" spans="1:23" s="36" customFormat="1" ht="21" customHeight="1" x14ac:dyDescent="0.3">
      <c r="A43" s="205"/>
      <c r="B43" s="224"/>
      <c r="C43" s="224"/>
      <c r="D43" s="224"/>
      <c r="E43" s="224"/>
      <c r="F43" s="224"/>
      <c r="G43" s="356"/>
      <c r="H43" s="229" t="s">
        <v>149</v>
      </c>
      <c r="I43" s="198"/>
      <c r="J43" s="198"/>
      <c r="K43" s="198"/>
      <c r="L43" s="198"/>
      <c r="M43" s="37" t="s">
        <v>16</v>
      </c>
      <c r="N43" s="188">
        <v>88000</v>
      </c>
      <c r="O43" s="188"/>
      <c r="P43" s="188"/>
      <c r="Q43" s="188"/>
      <c r="R43" s="5" t="s">
        <v>12</v>
      </c>
      <c r="S43" s="37">
        <v>12</v>
      </c>
      <c r="T43" s="188" t="s">
        <v>41</v>
      </c>
      <c r="U43" s="188"/>
      <c r="V43" s="7" t="s">
        <v>15</v>
      </c>
      <c r="W43" s="8">
        <f>N43*S43</f>
        <v>1056000</v>
      </c>
    </row>
    <row r="44" spans="1:23" s="36" customFormat="1" ht="21" customHeight="1" x14ac:dyDescent="0.3">
      <c r="A44" s="205"/>
      <c r="B44" s="224"/>
      <c r="C44" s="209"/>
      <c r="D44" s="209"/>
      <c r="E44" s="209"/>
      <c r="F44" s="209"/>
      <c r="G44" s="357"/>
      <c r="H44" s="295" t="s">
        <v>150</v>
      </c>
      <c r="I44" s="187"/>
      <c r="J44" s="187"/>
      <c r="K44" s="187"/>
      <c r="L44" s="187"/>
      <c r="M44" s="63" t="s">
        <v>16</v>
      </c>
      <c r="N44" s="235">
        <v>100000</v>
      </c>
      <c r="O44" s="235"/>
      <c r="P44" s="235"/>
      <c r="Q44" s="235"/>
      <c r="R44" s="10" t="s">
        <v>12</v>
      </c>
      <c r="S44" s="63">
        <v>12</v>
      </c>
      <c r="T44" s="235" t="s">
        <v>41</v>
      </c>
      <c r="U44" s="235"/>
      <c r="V44" s="11" t="s">
        <v>15</v>
      </c>
      <c r="W44" s="12">
        <f>N44*S44</f>
        <v>1200000</v>
      </c>
    </row>
    <row r="45" spans="1:23" s="36" customFormat="1" ht="18.75" customHeight="1" x14ac:dyDescent="0.3">
      <c r="A45" s="303"/>
      <c r="B45" s="305"/>
      <c r="C45" s="277" t="s">
        <v>19</v>
      </c>
      <c r="D45" s="278"/>
      <c r="E45" s="278"/>
      <c r="F45" s="279"/>
      <c r="G45" s="179">
        <f>SUM(G39:G44)</f>
        <v>16366000</v>
      </c>
      <c r="H45" s="234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6"/>
    </row>
    <row r="46" spans="1:23" s="36" customFormat="1" ht="21" customHeight="1" x14ac:dyDescent="0.3">
      <c r="A46" s="205" t="s">
        <v>82</v>
      </c>
      <c r="B46" s="224" t="s">
        <v>83</v>
      </c>
      <c r="C46" s="224">
        <v>31</v>
      </c>
      <c r="D46" s="224" t="s">
        <v>67</v>
      </c>
      <c r="E46" s="60">
        <v>311</v>
      </c>
      <c r="F46" s="60" t="s">
        <v>84</v>
      </c>
      <c r="G46" s="174">
        <f t="shared" ref="G46:G51" si="0">W46</f>
        <v>15600000</v>
      </c>
      <c r="H46" s="244" t="s">
        <v>124</v>
      </c>
      <c r="I46" s="198"/>
      <c r="J46" s="198"/>
      <c r="K46" s="198"/>
      <c r="L46" s="198"/>
      <c r="M46" s="37" t="s">
        <v>16</v>
      </c>
      <c r="N46" s="188">
        <v>1300000</v>
      </c>
      <c r="O46" s="188"/>
      <c r="P46" s="188"/>
      <c r="Q46" s="188"/>
      <c r="R46" s="5" t="s">
        <v>12</v>
      </c>
      <c r="S46" s="37">
        <v>12</v>
      </c>
      <c r="T46" s="188" t="s">
        <v>41</v>
      </c>
      <c r="U46" s="188"/>
      <c r="V46" s="7" t="s">
        <v>15</v>
      </c>
      <c r="W46" s="8">
        <f>N46*S46</f>
        <v>15600000</v>
      </c>
    </row>
    <row r="47" spans="1:23" s="36" customFormat="1" ht="21" customHeight="1" x14ac:dyDescent="0.3">
      <c r="A47" s="205"/>
      <c r="B47" s="224"/>
      <c r="C47" s="224"/>
      <c r="D47" s="224"/>
      <c r="E47" s="17">
        <v>312</v>
      </c>
      <c r="F47" s="17" t="s">
        <v>85</v>
      </c>
      <c r="G47" s="175">
        <f t="shared" si="0"/>
        <v>3600000</v>
      </c>
      <c r="H47" s="272" t="s">
        <v>86</v>
      </c>
      <c r="I47" s="239"/>
      <c r="J47" s="239"/>
      <c r="K47" s="239"/>
      <c r="L47" s="239"/>
      <c r="M47" s="40" t="s">
        <v>16</v>
      </c>
      <c r="N47" s="226">
        <v>300000</v>
      </c>
      <c r="O47" s="226"/>
      <c r="P47" s="226"/>
      <c r="Q47" s="226"/>
      <c r="R47" s="14" t="s">
        <v>12</v>
      </c>
      <c r="S47" s="40">
        <v>12</v>
      </c>
      <c r="T47" s="226" t="s">
        <v>41</v>
      </c>
      <c r="U47" s="226"/>
      <c r="V47" s="15" t="s">
        <v>15</v>
      </c>
      <c r="W47" s="16">
        <f>N47*S47</f>
        <v>3600000</v>
      </c>
    </row>
    <row r="48" spans="1:23" s="36" customFormat="1" ht="21" customHeight="1" x14ac:dyDescent="0.3">
      <c r="A48" s="205"/>
      <c r="B48" s="224"/>
      <c r="C48" s="224"/>
      <c r="D48" s="224"/>
      <c r="E48" s="17">
        <v>313</v>
      </c>
      <c r="F48" s="17" t="s">
        <v>87</v>
      </c>
      <c r="G48" s="178">
        <v>0</v>
      </c>
      <c r="H48" s="70"/>
      <c r="I48" s="5"/>
      <c r="J48" s="188"/>
      <c r="K48" s="188"/>
      <c r="L48" s="188"/>
      <c r="M48" s="5"/>
      <c r="N48" s="71"/>
      <c r="O48" s="71"/>
      <c r="P48" s="72"/>
      <c r="Q48" s="5"/>
      <c r="R48" s="5"/>
      <c r="S48" s="5"/>
      <c r="T48" s="5"/>
      <c r="U48" s="37"/>
      <c r="V48" s="7"/>
      <c r="W48" s="73"/>
    </row>
    <row r="49" spans="1:44" s="36" customFormat="1" ht="21" customHeight="1" x14ac:dyDescent="0.3">
      <c r="A49" s="205"/>
      <c r="B49" s="224"/>
      <c r="C49" s="224"/>
      <c r="D49" s="224"/>
      <c r="E49" s="17">
        <v>314</v>
      </c>
      <c r="F49" s="17" t="s">
        <v>90</v>
      </c>
      <c r="G49" s="175">
        <f t="shared" si="0"/>
        <v>240000</v>
      </c>
      <c r="H49" s="272" t="s">
        <v>88</v>
      </c>
      <c r="I49" s="239"/>
      <c r="J49" s="239"/>
      <c r="K49" s="239"/>
      <c r="L49" s="239"/>
      <c r="M49" s="40" t="s">
        <v>16</v>
      </c>
      <c r="N49" s="226">
        <v>20000</v>
      </c>
      <c r="O49" s="226"/>
      <c r="P49" s="226"/>
      <c r="Q49" s="226"/>
      <c r="R49" s="14" t="s">
        <v>12</v>
      </c>
      <c r="S49" s="40">
        <v>12</v>
      </c>
      <c r="T49" s="226" t="s">
        <v>41</v>
      </c>
      <c r="U49" s="226"/>
      <c r="V49" s="15" t="s">
        <v>15</v>
      </c>
      <c r="W49" s="16">
        <f>N49*S49</f>
        <v>240000</v>
      </c>
    </row>
    <row r="50" spans="1:44" s="36" customFormat="1" ht="21" customHeight="1" x14ac:dyDescent="0.3">
      <c r="A50" s="205"/>
      <c r="B50" s="224"/>
      <c r="C50" s="224"/>
      <c r="D50" s="224"/>
      <c r="E50" s="17">
        <v>315</v>
      </c>
      <c r="F50" s="17" t="s">
        <v>91</v>
      </c>
      <c r="G50" s="178">
        <v>0</v>
      </c>
      <c r="H50" s="70"/>
      <c r="I50" s="37"/>
      <c r="J50" s="37"/>
      <c r="K50" s="37"/>
      <c r="L50" s="188"/>
      <c r="M50" s="188"/>
      <c r="N50" s="188"/>
      <c r="O50" s="188"/>
      <c r="P50" s="188"/>
      <c r="Q50" s="188"/>
      <c r="R50" s="5"/>
      <c r="S50" s="37"/>
      <c r="T50" s="188"/>
      <c r="U50" s="188"/>
      <c r="V50" s="7"/>
      <c r="W50" s="8"/>
    </row>
    <row r="51" spans="1:44" s="36" customFormat="1" ht="21" customHeight="1" x14ac:dyDescent="0.3">
      <c r="A51" s="205"/>
      <c r="B51" s="224"/>
      <c r="C51" s="224"/>
      <c r="D51" s="224"/>
      <c r="E51" s="17">
        <v>318</v>
      </c>
      <c r="F51" s="17" t="s">
        <v>125</v>
      </c>
      <c r="G51" s="175">
        <f t="shared" si="0"/>
        <v>2520000</v>
      </c>
      <c r="H51" s="272" t="s">
        <v>88</v>
      </c>
      <c r="I51" s="239"/>
      <c r="J51" s="239"/>
      <c r="K51" s="239"/>
      <c r="L51" s="239"/>
      <c r="M51" s="40" t="s">
        <v>16</v>
      </c>
      <c r="N51" s="226">
        <v>210000</v>
      </c>
      <c r="O51" s="226"/>
      <c r="P51" s="226"/>
      <c r="Q51" s="226"/>
      <c r="R51" s="14" t="s">
        <v>12</v>
      </c>
      <c r="S51" s="40">
        <v>12</v>
      </c>
      <c r="T51" s="226" t="s">
        <v>41</v>
      </c>
      <c r="U51" s="226"/>
      <c r="V51" s="15" t="s">
        <v>15</v>
      </c>
      <c r="W51" s="16">
        <f>N51*S51</f>
        <v>2520000</v>
      </c>
    </row>
    <row r="52" spans="1:44" s="36" customFormat="1" ht="21" customHeight="1" x14ac:dyDescent="0.3">
      <c r="A52" s="205"/>
      <c r="B52" s="224"/>
      <c r="C52" s="224"/>
      <c r="D52" s="224"/>
      <c r="E52" s="41">
        <v>319</v>
      </c>
      <c r="F52" s="41" t="s">
        <v>92</v>
      </c>
      <c r="G52" s="178">
        <f>V52</f>
        <v>12000000</v>
      </c>
      <c r="H52" s="272" t="s">
        <v>165</v>
      </c>
      <c r="I52" s="239"/>
      <c r="J52" s="239"/>
      <c r="K52" s="226" t="s">
        <v>16</v>
      </c>
      <c r="L52" s="226"/>
      <c r="M52" s="226">
        <v>1500000</v>
      </c>
      <c r="N52" s="226"/>
      <c r="O52" s="226"/>
      <c r="P52" s="226"/>
      <c r="Q52" s="138" t="s">
        <v>12</v>
      </c>
      <c r="R52" s="40">
        <v>8</v>
      </c>
      <c r="S52" s="226" t="s">
        <v>41</v>
      </c>
      <c r="T52" s="226"/>
      <c r="U52" s="15" t="s">
        <v>15</v>
      </c>
      <c r="V52" s="314">
        <f>M52*R52</f>
        <v>12000000</v>
      </c>
      <c r="W52" s="315"/>
    </row>
    <row r="53" spans="1:44" s="36" customFormat="1" ht="15" customHeight="1" x14ac:dyDescent="0.3">
      <c r="A53" s="205"/>
      <c r="B53" s="208"/>
      <c r="C53" s="197">
        <v>33</v>
      </c>
      <c r="D53" s="197" t="s">
        <v>93</v>
      </c>
      <c r="E53" s="294">
        <v>332</v>
      </c>
      <c r="F53" s="197" t="s">
        <v>94</v>
      </c>
      <c r="G53" s="358">
        <f>SUM(W53:W61)</f>
        <v>7160000</v>
      </c>
      <c r="H53" s="382" t="s">
        <v>188</v>
      </c>
      <c r="I53" s="193"/>
      <c r="J53" s="193"/>
      <c r="K53" s="136"/>
      <c r="L53" s="193">
        <v>50000</v>
      </c>
      <c r="M53" s="193"/>
      <c r="N53" s="193"/>
      <c r="O53" s="136" t="s">
        <v>12</v>
      </c>
      <c r="P53" s="49">
        <v>8</v>
      </c>
      <c r="Q53" s="136" t="s">
        <v>189</v>
      </c>
      <c r="R53" s="136" t="s">
        <v>12</v>
      </c>
      <c r="S53" s="136">
        <v>12</v>
      </c>
      <c r="T53" s="188" t="s">
        <v>97</v>
      </c>
      <c r="U53" s="188"/>
      <c r="V53" s="45" t="s">
        <v>15</v>
      </c>
      <c r="W53" s="145">
        <f>L53*P53*S53</f>
        <v>4800000</v>
      </c>
    </row>
    <row r="54" spans="1:44" s="36" customFormat="1" ht="15" customHeight="1" x14ac:dyDescent="0.3">
      <c r="A54" s="205"/>
      <c r="B54" s="208"/>
      <c r="C54" s="197"/>
      <c r="D54" s="197"/>
      <c r="E54" s="294"/>
      <c r="F54" s="197"/>
      <c r="G54" s="359"/>
      <c r="H54" s="244" t="s">
        <v>190</v>
      </c>
      <c r="I54" s="198"/>
      <c r="J54" s="198"/>
      <c r="K54" s="198"/>
      <c r="L54" s="198"/>
      <c r="M54" s="37" t="s">
        <v>95</v>
      </c>
      <c r="N54" s="188">
        <v>30000</v>
      </c>
      <c r="O54" s="188"/>
      <c r="P54" s="188"/>
      <c r="Q54" s="188"/>
      <c r="R54" s="121" t="s">
        <v>12</v>
      </c>
      <c r="S54" s="37">
        <v>12</v>
      </c>
      <c r="T54" s="188" t="s">
        <v>97</v>
      </c>
      <c r="U54" s="188"/>
      <c r="V54" s="7" t="s">
        <v>37</v>
      </c>
      <c r="W54" s="127">
        <f>N54*S54</f>
        <v>360000</v>
      </c>
    </row>
    <row r="55" spans="1:44" s="36" customFormat="1" ht="15" customHeight="1" x14ac:dyDescent="0.3">
      <c r="A55" s="205"/>
      <c r="B55" s="208"/>
      <c r="C55" s="197"/>
      <c r="D55" s="197"/>
      <c r="E55" s="294"/>
      <c r="F55" s="197"/>
      <c r="G55" s="359"/>
      <c r="H55" s="244" t="s">
        <v>191</v>
      </c>
      <c r="I55" s="198"/>
      <c r="J55" s="198"/>
      <c r="K55" s="198"/>
      <c r="L55" s="198"/>
      <c r="M55" s="37" t="s">
        <v>95</v>
      </c>
      <c r="N55" s="188">
        <v>50000</v>
      </c>
      <c r="O55" s="188"/>
      <c r="P55" s="188"/>
      <c r="Q55" s="188"/>
      <c r="R55" s="121" t="s">
        <v>12</v>
      </c>
      <c r="S55" s="37">
        <v>6</v>
      </c>
      <c r="T55" s="188" t="s">
        <v>97</v>
      </c>
      <c r="U55" s="188"/>
      <c r="V55" s="7" t="s">
        <v>37</v>
      </c>
      <c r="W55" s="127">
        <f t="shared" ref="W55:W61" si="1">N55*S55</f>
        <v>300000</v>
      </c>
      <c r="X55" s="87"/>
      <c r="Y55" s="87"/>
      <c r="Z55" s="87"/>
      <c r="AA55" s="88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5"/>
      <c r="AM55" s="37"/>
      <c r="AN55" s="37"/>
      <c r="AO55" s="37"/>
      <c r="AP55" s="7"/>
      <c r="AQ55" s="30"/>
      <c r="AR55" s="72"/>
    </row>
    <row r="56" spans="1:44" s="36" customFormat="1" ht="15" customHeight="1" x14ac:dyDescent="0.3">
      <c r="A56" s="205"/>
      <c r="B56" s="208"/>
      <c r="C56" s="197"/>
      <c r="D56" s="197"/>
      <c r="E56" s="294"/>
      <c r="F56" s="197"/>
      <c r="G56" s="359"/>
      <c r="H56" s="244" t="s">
        <v>192</v>
      </c>
      <c r="I56" s="198"/>
      <c r="J56" s="198"/>
      <c r="K56" s="198"/>
      <c r="L56" s="198"/>
      <c r="M56" s="37" t="s">
        <v>16</v>
      </c>
      <c r="N56" s="188">
        <v>30000</v>
      </c>
      <c r="O56" s="188"/>
      <c r="P56" s="188"/>
      <c r="Q56" s="188"/>
      <c r="R56" s="121" t="s">
        <v>12</v>
      </c>
      <c r="S56" s="37">
        <v>12</v>
      </c>
      <c r="T56" s="188" t="s">
        <v>41</v>
      </c>
      <c r="U56" s="188"/>
      <c r="V56" s="7" t="s">
        <v>15</v>
      </c>
      <c r="W56" s="127">
        <f t="shared" si="1"/>
        <v>360000</v>
      </c>
      <c r="X56" s="87"/>
      <c r="Y56" s="87"/>
      <c r="Z56" s="87"/>
      <c r="AA56" s="88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5"/>
      <c r="AM56" s="37"/>
      <c r="AN56" s="37"/>
      <c r="AO56" s="37"/>
      <c r="AP56" s="7"/>
      <c r="AQ56" s="30"/>
      <c r="AR56" s="72"/>
    </row>
    <row r="57" spans="1:44" s="36" customFormat="1" ht="15" customHeight="1" x14ac:dyDescent="0.3">
      <c r="A57" s="205"/>
      <c r="B57" s="208"/>
      <c r="C57" s="197"/>
      <c r="D57" s="197"/>
      <c r="E57" s="294"/>
      <c r="F57" s="197"/>
      <c r="G57" s="359"/>
      <c r="H57" s="244" t="s">
        <v>193</v>
      </c>
      <c r="I57" s="198"/>
      <c r="J57" s="198"/>
      <c r="K57" s="198"/>
      <c r="L57" s="198"/>
      <c r="M57" s="37" t="s">
        <v>95</v>
      </c>
      <c r="N57" s="188">
        <v>100000</v>
      </c>
      <c r="O57" s="188"/>
      <c r="P57" s="188"/>
      <c r="Q57" s="188"/>
      <c r="R57" s="121" t="s">
        <v>12</v>
      </c>
      <c r="S57" s="37">
        <v>1</v>
      </c>
      <c r="T57" s="188" t="s">
        <v>189</v>
      </c>
      <c r="U57" s="188"/>
      <c r="V57" s="7" t="s">
        <v>37</v>
      </c>
      <c r="W57" s="127">
        <f t="shared" si="1"/>
        <v>100000</v>
      </c>
      <c r="X57" s="87"/>
      <c r="Y57" s="87"/>
      <c r="Z57" s="87"/>
      <c r="AA57" s="88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121"/>
      <c r="AM57" s="37"/>
      <c r="AN57" s="37"/>
      <c r="AO57" s="37"/>
      <c r="AP57" s="7"/>
      <c r="AQ57" s="123"/>
      <c r="AR57" s="72"/>
    </row>
    <row r="58" spans="1:44" s="36" customFormat="1" ht="15" customHeight="1" x14ac:dyDescent="0.3">
      <c r="A58" s="205"/>
      <c r="B58" s="208"/>
      <c r="C58" s="197"/>
      <c r="D58" s="197"/>
      <c r="E58" s="294"/>
      <c r="F58" s="197"/>
      <c r="G58" s="359"/>
      <c r="H58" s="244" t="s">
        <v>194</v>
      </c>
      <c r="I58" s="198"/>
      <c r="J58" s="198"/>
      <c r="K58" s="198"/>
      <c r="L58" s="198"/>
      <c r="M58" s="37" t="s">
        <v>16</v>
      </c>
      <c r="N58" s="188">
        <v>400000</v>
      </c>
      <c r="O58" s="188"/>
      <c r="P58" s="188"/>
      <c r="Q58" s="188"/>
      <c r="R58" s="121" t="s">
        <v>12</v>
      </c>
      <c r="S58" s="37">
        <v>2</v>
      </c>
      <c r="T58" s="188" t="s">
        <v>189</v>
      </c>
      <c r="U58" s="188"/>
      <c r="V58" s="7" t="s">
        <v>15</v>
      </c>
      <c r="W58" s="127">
        <f>N58*S58</f>
        <v>800000</v>
      </c>
      <c r="X58" s="87"/>
      <c r="Y58" s="87"/>
      <c r="Z58" s="87"/>
      <c r="AA58" s="88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121"/>
      <c r="AM58" s="37"/>
      <c r="AN58" s="37"/>
      <c r="AO58" s="37"/>
      <c r="AP58" s="7"/>
      <c r="AQ58" s="123"/>
      <c r="AR58" s="72"/>
    </row>
    <row r="59" spans="1:44" s="36" customFormat="1" ht="15" customHeight="1" x14ac:dyDescent="0.3">
      <c r="A59" s="205"/>
      <c r="B59" s="208"/>
      <c r="C59" s="197"/>
      <c r="D59" s="197"/>
      <c r="E59" s="294"/>
      <c r="F59" s="197"/>
      <c r="G59" s="359"/>
      <c r="H59" s="244" t="s">
        <v>195</v>
      </c>
      <c r="I59" s="198"/>
      <c r="J59" s="198"/>
      <c r="K59" s="198"/>
      <c r="L59" s="198"/>
      <c r="M59" s="37" t="s">
        <v>16</v>
      </c>
      <c r="N59" s="188">
        <v>100000</v>
      </c>
      <c r="O59" s="188"/>
      <c r="P59" s="188"/>
      <c r="Q59" s="188"/>
      <c r="R59" s="137" t="s">
        <v>12</v>
      </c>
      <c r="S59" s="37">
        <v>1</v>
      </c>
      <c r="T59" s="188" t="s">
        <v>189</v>
      </c>
      <c r="U59" s="188"/>
      <c r="V59" s="7" t="s">
        <v>15</v>
      </c>
      <c r="W59" s="141">
        <f>N59*S59</f>
        <v>100000</v>
      </c>
      <c r="X59" s="87"/>
      <c r="Y59" s="87"/>
      <c r="Z59" s="87"/>
      <c r="AA59" s="88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137"/>
      <c r="AM59" s="37"/>
      <c r="AN59" s="37"/>
      <c r="AO59" s="37"/>
      <c r="AP59" s="7"/>
      <c r="AQ59" s="140"/>
      <c r="AR59" s="72"/>
    </row>
    <row r="60" spans="1:44" s="36" customFormat="1" ht="15" customHeight="1" x14ac:dyDescent="0.3">
      <c r="A60" s="205"/>
      <c r="B60" s="208"/>
      <c r="C60" s="197"/>
      <c r="D60" s="197"/>
      <c r="E60" s="294"/>
      <c r="F60" s="197"/>
      <c r="G60" s="359"/>
      <c r="H60" s="244" t="s">
        <v>196</v>
      </c>
      <c r="I60" s="198"/>
      <c r="J60" s="198"/>
      <c r="K60" s="198"/>
      <c r="L60" s="198"/>
      <c r="M60" s="37" t="s">
        <v>16</v>
      </c>
      <c r="N60" s="188">
        <v>100000</v>
      </c>
      <c r="O60" s="188"/>
      <c r="P60" s="188"/>
      <c r="Q60" s="188"/>
      <c r="R60" s="137" t="s">
        <v>12</v>
      </c>
      <c r="S60" s="37">
        <v>2</v>
      </c>
      <c r="T60" s="188" t="s">
        <v>189</v>
      </c>
      <c r="U60" s="188"/>
      <c r="V60" s="7" t="s">
        <v>15</v>
      </c>
      <c r="W60" s="141">
        <f>N60*S60</f>
        <v>200000</v>
      </c>
      <c r="X60" s="87"/>
      <c r="Y60" s="87"/>
      <c r="Z60" s="87"/>
      <c r="AA60" s="88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137"/>
      <c r="AM60" s="37"/>
      <c r="AN60" s="37"/>
      <c r="AO60" s="37"/>
      <c r="AP60" s="7"/>
      <c r="AQ60" s="140"/>
      <c r="AR60" s="72"/>
    </row>
    <row r="61" spans="1:44" s="36" customFormat="1" ht="15" customHeight="1" x14ac:dyDescent="0.3">
      <c r="A61" s="205"/>
      <c r="B61" s="208"/>
      <c r="C61" s="197"/>
      <c r="D61" s="197"/>
      <c r="E61" s="294"/>
      <c r="F61" s="197"/>
      <c r="G61" s="360"/>
      <c r="H61" s="295" t="s">
        <v>99</v>
      </c>
      <c r="I61" s="187"/>
      <c r="J61" s="187"/>
      <c r="K61" s="187"/>
      <c r="L61" s="187"/>
      <c r="M61" s="63" t="s">
        <v>95</v>
      </c>
      <c r="N61" s="235">
        <v>70000</v>
      </c>
      <c r="O61" s="235"/>
      <c r="P61" s="235"/>
      <c r="Q61" s="235"/>
      <c r="R61" s="126" t="s">
        <v>12</v>
      </c>
      <c r="S61" s="63">
        <v>2</v>
      </c>
      <c r="T61" s="235" t="s">
        <v>189</v>
      </c>
      <c r="U61" s="235"/>
      <c r="V61" s="11" t="s">
        <v>37</v>
      </c>
      <c r="W61" s="131">
        <f t="shared" si="1"/>
        <v>140000</v>
      </c>
      <c r="X61" s="87"/>
      <c r="Y61" s="87"/>
      <c r="Z61" s="87"/>
      <c r="AA61" s="88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5"/>
      <c r="AM61" s="37"/>
      <c r="AN61" s="37"/>
      <c r="AO61" s="37"/>
      <c r="AP61" s="7"/>
      <c r="AQ61" s="30"/>
      <c r="AR61" s="72"/>
    </row>
    <row r="62" spans="1:44" s="36" customFormat="1" ht="21" customHeight="1" x14ac:dyDescent="0.3">
      <c r="A62" s="205"/>
      <c r="B62" s="224"/>
      <c r="C62" s="296" t="s">
        <v>19</v>
      </c>
      <c r="D62" s="297"/>
      <c r="E62" s="297"/>
      <c r="F62" s="298"/>
      <c r="G62" s="174">
        <f>SUM(G46:G61)</f>
        <v>41120000</v>
      </c>
      <c r="H62" s="95"/>
      <c r="I62" s="43"/>
      <c r="J62" s="43"/>
      <c r="K62" s="43"/>
      <c r="L62" s="193"/>
      <c r="M62" s="193"/>
      <c r="N62" s="193"/>
      <c r="O62" s="193"/>
      <c r="P62" s="193"/>
      <c r="Q62" s="193"/>
      <c r="R62" s="5"/>
      <c r="S62" s="193"/>
      <c r="T62" s="193"/>
      <c r="U62" s="43"/>
      <c r="V62" s="45"/>
      <c r="W62" s="46"/>
      <c r="X62" s="87"/>
      <c r="Y62" s="20"/>
      <c r="Z62" s="20"/>
      <c r="AA62" s="20"/>
      <c r="AB62" s="20"/>
      <c r="AC62" s="20"/>
      <c r="AD62" s="93"/>
      <c r="AE62" s="20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0"/>
      <c r="AR62" s="72"/>
    </row>
    <row r="63" spans="1:44" s="36" customFormat="1" ht="20.25" customHeight="1" x14ac:dyDescent="0.3">
      <c r="A63" s="204" t="s">
        <v>20</v>
      </c>
      <c r="B63" s="215" t="s">
        <v>100</v>
      </c>
      <c r="C63" s="61">
        <v>41</v>
      </c>
      <c r="D63" s="61" t="s">
        <v>100</v>
      </c>
      <c r="E63" s="60">
        <v>411</v>
      </c>
      <c r="F63" s="60" t="s">
        <v>113</v>
      </c>
      <c r="G63" s="178">
        <f>W63</f>
        <v>0</v>
      </c>
      <c r="H63" s="339"/>
      <c r="I63" s="239"/>
      <c r="J63" s="239"/>
      <c r="K63" s="239"/>
      <c r="L63" s="239"/>
      <c r="M63" s="40"/>
      <c r="N63" s="226"/>
      <c r="O63" s="226"/>
      <c r="P63" s="226"/>
      <c r="Q63" s="226"/>
      <c r="R63" s="14"/>
      <c r="S63" s="40"/>
      <c r="T63" s="226"/>
      <c r="U63" s="226"/>
      <c r="V63" s="15"/>
      <c r="W63" s="16"/>
      <c r="X63" s="87"/>
      <c r="Y63" s="75"/>
      <c r="Z63" s="75"/>
      <c r="AA63" s="7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0"/>
      <c r="AR63" s="72"/>
    </row>
    <row r="64" spans="1:44" s="36" customFormat="1" ht="20.25" customHeight="1" x14ac:dyDescent="0.3">
      <c r="A64" s="206"/>
      <c r="B64" s="209"/>
      <c r="C64" s="270" t="s">
        <v>19</v>
      </c>
      <c r="D64" s="293"/>
      <c r="E64" s="293"/>
      <c r="F64" s="271"/>
      <c r="G64" s="178">
        <f>G63</f>
        <v>0</v>
      </c>
      <c r="H64" s="295"/>
      <c r="I64" s="187"/>
      <c r="J64" s="187"/>
      <c r="K64" s="187"/>
      <c r="L64" s="188"/>
      <c r="M64" s="188"/>
      <c r="N64" s="235"/>
      <c r="O64" s="235"/>
      <c r="P64" s="235"/>
      <c r="Q64" s="235"/>
      <c r="R64" s="10"/>
      <c r="S64" s="235"/>
      <c r="T64" s="235"/>
      <c r="U64" s="10"/>
      <c r="V64" s="11"/>
      <c r="W64" s="12"/>
      <c r="X64" s="87"/>
      <c r="Y64" s="87"/>
      <c r="Z64" s="87"/>
      <c r="AA64" s="88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5"/>
      <c r="AM64" s="37"/>
      <c r="AN64" s="37"/>
      <c r="AO64" s="37"/>
      <c r="AP64" s="7"/>
      <c r="AQ64" s="30"/>
      <c r="AR64" s="72"/>
    </row>
    <row r="65" spans="1:44" s="36" customFormat="1" ht="20.25" customHeight="1" x14ac:dyDescent="0.3">
      <c r="A65" s="204" t="s">
        <v>26</v>
      </c>
      <c r="B65" s="215" t="s">
        <v>101</v>
      </c>
      <c r="C65" s="215">
        <v>61</v>
      </c>
      <c r="D65" s="215" t="s">
        <v>102</v>
      </c>
      <c r="E65" s="17">
        <v>611</v>
      </c>
      <c r="F65" s="17" t="s">
        <v>103</v>
      </c>
      <c r="G65" s="178">
        <v>0</v>
      </c>
      <c r="H65" s="13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5"/>
      <c r="W65" s="16"/>
      <c r="X65" s="87"/>
      <c r="Y65" s="87"/>
      <c r="Z65" s="87"/>
      <c r="AA65" s="88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5"/>
      <c r="AM65" s="37"/>
      <c r="AN65" s="37"/>
      <c r="AO65" s="37"/>
      <c r="AP65" s="7"/>
      <c r="AQ65" s="30"/>
      <c r="AR65" s="72"/>
    </row>
    <row r="66" spans="1:44" s="36" customFormat="1" ht="20.25" customHeight="1" x14ac:dyDescent="0.3">
      <c r="A66" s="223"/>
      <c r="B66" s="224"/>
      <c r="C66" s="209"/>
      <c r="D66" s="209"/>
      <c r="E66" s="17">
        <v>612</v>
      </c>
      <c r="F66" s="17" t="s">
        <v>104</v>
      </c>
      <c r="G66" s="178">
        <v>0</v>
      </c>
      <c r="H66" s="13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5"/>
      <c r="W66" s="16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</row>
    <row r="67" spans="1:44" s="36" customFormat="1" ht="20.25" customHeight="1" x14ac:dyDescent="0.3">
      <c r="A67" s="206"/>
      <c r="B67" s="209"/>
      <c r="C67" s="270" t="s">
        <v>19</v>
      </c>
      <c r="D67" s="293"/>
      <c r="E67" s="293"/>
      <c r="F67" s="271"/>
      <c r="G67" s="178">
        <f>G65+G66</f>
        <v>0</v>
      </c>
      <c r="H67" s="13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5"/>
      <c r="W67" s="16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</row>
    <row r="68" spans="1:44" s="36" customFormat="1" ht="20.25" customHeight="1" x14ac:dyDescent="0.3">
      <c r="A68" s="204" t="s">
        <v>105</v>
      </c>
      <c r="B68" s="215" t="s">
        <v>106</v>
      </c>
      <c r="C68" s="17">
        <v>71</v>
      </c>
      <c r="D68" s="17" t="s">
        <v>106</v>
      </c>
      <c r="E68" s="17">
        <v>711</v>
      </c>
      <c r="F68" s="17" t="s">
        <v>106</v>
      </c>
      <c r="G68" s="178">
        <f>W68</f>
        <v>0</v>
      </c>
      <c r="H68" s="339"/>
      <c r="I68" s="239"/>
      <c r="J68" s="239"/>
      <c r="K68" s="239"/>
      <c r="L68" s="239"/>
      <c r="M68" s="40"/>
      <c r="N68" s="226"/>
      <c r="O68" s="226"/>
      <c r="P68" s="226"/>
      <c r="Q68" s="226"/>
      <c r="R68" s="14"/>
      <c r="S68" s="40"/>
      <c r="T68" s="226"/>
      <c r="U68" s="226"/>
      <c r="V68" s="15"/>
      <c r="W68" s="16"/>
    </row>
    <row r="69" spans="1:44" s="36" customFormat="1" ht="20.25" customHeight="1" x14ac:dyDescent="0.3">
      <c r="A69" s="206"/>
      <c r="B69" s="209"/>
      <c r="C69" s="270" t="s">
        <v>19</v>
      </c>
      <c r="D69" s="293"/>
      <c r="E69" s="293"/>
      <c r="F69" s="271"/>
      <c r="G69" s="178">
        <f>G68</f>
        <v>0</v>
      </c>
      <c r="H69" s="13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5"/>
      <c r="W69" s="16"/>
    </row>
    <row r="70" spans="1:44" s="36" customFormat="1" ht="20.25" customHeight="1" x14ac:dyDescent="0.3">
      <c r="A70" s="204" t="s">
        <v>29</v>
      </c>
      <c r="B70" s="215" t="s">
        <v>107</v>
      </c>
      <c r="C70" s="17">
        <v>81</v>
      </c>
      <c r="D70" s="17" t="s">
        <v>107</v>
      </c>
      <c r="E70" s="17">
        <v>811</v>
      </c>
      <c r="F70" s="17" t="s">
        <v>107</v>
      </c>
      <c r="G70" s="178">
        <v>32894</v>
      </c>
      <c r="H70" s="13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5"/>
      <c r="W70" s="16"/>
    </row>
    <row r="71" spans="1:44" s="36" customFormat="1" ht="20.25" customHeight="1" x14ac:dyDescent="0.3">
      <c r="A71" s="206"/>
      <c r="B71" s="209"/>
      <c r="C71" s="270" t="s">
        <v>19</v>
      </c>
      <c r="D71" s="293"/>
      <c r="E71" s="293"/>
      <c r="F71" s="271"/>
      <c r="G71" s="178">
        <f>G70</f>
        <v>32894</v>
      </c>
      <c r="H71" s="13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5"/>
      <c r="W71" s="16"/>
    </row>
    <row r="72" spans="1:44" s="36" customFormat="1" ht="20.25" customHeight="1" thickBot="1" x14ac:dyDescent="0.35">
      <c r="A72" s="292" t="s">
        <v>108</v>
      </c>
      <c r="B72" s="275"/>
      <c r="C72" s="275"/>
      <c r="D72" s="275"/>
      <c r="E72" s="275"/>
      <c r="F72" s="276"/>
      <c r="G72" s="172">
        <f>G71+G69+G67+G64+G62+G45+G38</f>
        <v>390513043.44639999</v>
      </c>
      <c r="H72" s="79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80"/>
      <c r="W72" s="25"/>
    </row>
    <row r="73" spans="1:44" x14ac:dyDescent="0.3">
      <c r="G73" s="83">
        <f>'재가(세입)'!G34-'재가(세출)'!G72</f>
        <v>-0.446399986743927</v>
      </c>
    </row>
    <row r="75" spans="1:44" x14ac:dyDescent="0.3">
      <c r="D75" s="90"/>
      <c r="E75" s="90"/>
      <c r="F75" s="90"/>
      <c r="G75" s="91"/>
      <c r="H75" s="92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44" x14ac:dyDescent="0.3">
      <c r="D76" s="90"/>
      <c r="E76" s="90"/>
      <c r="F76" s="90"/>
      <c r="G76" s="91"/>
      <c r="H76" s="92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44" x14ac:dyDescent="0.3">
      <c r="D77" s="90"/>
      <c r="E77" s="90"/>
      <c r="F77" s="90"/>
      <c r="G77" s="91"/>
      <c r="H77" s="20"/>
      <c r="I77" s="20"/>
      <c r="J77" s="20"/>
      <c r="K77" s="20"/>
      <c r="L77" s="20"/>
      <c r="M77" s="93"/>
      <c r="N77" s="20"/>
      <c r="O77" s="6"/>
      <c r="P77" s="6"/>
      <c r="Q77" s="6"/>
      <c r="R77" s="6"/>
      <c r="S77" s="6"/>
      <c r="T77" s="6"/>
    </row>
    <row r="78" spans="1:44" x14ac:dyDescent="0.3">
      <c r="D78" s="90"/>
      <c r="E78" s="90"/>
      <c r="F78" s="90"/>
      <c r="G78" s="91"/>
      <c r="H78" s="188"/>
      <c r="I78" s="188"/>
      <c r="J78" s="188"/>
      <c r="K78" s="188"/>
      <c r="L78" s="188"/>
      <c r="M78" s="188"/>
      <c r="N78" s="188"/>
      <c r="O78" s="6"/>
      <c r="P78" s="6"/>
      <c r="Q78" s="6"/>
      <c r="R78" s="6"/>
      <c r="S78" s="6"/>
      <c r="T78" s="6"/>
    </row>
    <row r="79" spans="1:44" x14ac:dyDescent="0.3">
      <c r="D79" s="90"/>
      <c r="E79" s="90"/>
      <c r="F79" s="90"/>
      <c r="G79" s="91"/>
      <c r="H79" s="20"/>
      <c r="I79" s="20"/>
      <c r="J79" s="20"/>
      <c r="K79" s="20"/>
      <c r="L79" s="20"/>
      <c r="M79" s="93"/>
      <c r="N79" s="20"/>
      <c r="O79" s="6"/>
      <c r="P79" s="6"/>
      <c r="Q79" s="6"/>
      <c r="R79" s="6"/>
      <c r="S79" s="6"/>
      <c r="T79" s="6"/>
    </row>
    <row r="80" spans="1:44" x14ac:dyDescent="0.3">
      <c r="D80" s="90"/>
      <c r="E80" s="90"/>
      <c r="F80" s="90"/>
      <c r="G80" s="91"/>
      <c r="H80" s="92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44" s="33" customFormat="1" x14ac:dyDescent="0.3">
      <c r="A81" s="81"/>
      <c r="B81" s="81"/>
      <c r="C81" s="81"/>
      <c r="D81" s="90"/>
      <c r="E81" s="90"/>
      <c r="F81" s="90"/>
      <c r="G81" s="91"/>
      <c r="H81" s="92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W81" s="3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</row>
    <row r="82" spans="1:44" s="33" customFormat="1" x14ac:dyDescent="0.3">
      <c r="A82" s="81"/>
      <c r="B82" s="81"/>
      <c r="C82" s="81"/>
      <c r="D82" s="90"/>
      <c r="E82" s="90"/>
      <c r="F82" s="90"/>
      <c r="G82" s="91"/>
      <c r="H82" s="92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W82" s="3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</row>
  </sheetData>
  <mergeCells count="260">
    <mergeCell ref="T41:U41"/>
    <mergeCell ref="H33:J33"/>
    <mergeCell ref="K33:L33"/>
    <mergeCell ref="M33:P33"/>
    <mergeCell ref="S33:T33"/>
    <mergeCell ref="V33:W33"/>
    <mergeCell ref="K34:L34"/>
    <mergeCell ref="H35:J35"/>
    <mergeCell ref="H34:J34"/>
    <mergeCell ref="K35:L35"/>
    <mergeCell ref="M35:P35"/>
    <mergeCell ref="S35:T35"/>
    <mergeCell ref="V35:W35"/>
    <mergeCell ref="V52:W52"/>
    <mergeCell ref="T61:U61"/>
    <mergeCell ref="N61:Q61"/>
    <mergeCell ref="H61:L61"/>
    <mergeCell ref="H59:L59"/>
    <mergeCell ref="N59:Q59"/>
    <mergeCell ref="T59:U59"/>
    <mergeCell ref="H60:L60"/>
    <mergeCell ref="N60:Q60"/>
    <mergeCell ref="T60:U60"/>
    <mergeCell ref="T55:U55"/>
    <mergeCell ref="N58:Q58"/>
    <mergeCell ref="N56:Q56"/>
    <mergeCell ref="E40:E41"/>
    <mergeCell ref="H40:L40"/>
    <mergeCell ref="N40:Q40"/>
    <mergeCell ref="T40:U40"/>
    <mergeCell ref="H53:J53"/>
    <mergeCell ref="L53:N53"/>
    <mergeCell ref="T53:U53"/>
    <mergeCell ref="H52:J52"/>
    <mergeCell ref="K52:L52"/>
    <mergeCell ref="M52:P52"/>
    <mergeCell ref="S52:T52"/>
    <mergeCell ref="N49:Q49"/>
    <mergeCell ref="T49:U49"/>
    <mergeCell ref="N51:Q51"/>
    <mergeCell ref="T51:U51"/>
    <mergeCell ref="H51:L51"/>
    <mergeCell ref="G40:G41"/>
    <mergeCell ref="F40:F41"/>
    <mergeCell ref="H45:W45"/>
    <mergeCell ref="H43:L43"/>
    <mergeCell ref="N43:Q43"/>
    <mergeCell ref="T43:U43"/>
    <mergeCell ref="H41:L41"/>
    <mergeCell ref="N41:Q41"/>
    <mergeCell ref="E37:F37"/>
    <mergeCell ref="E21:F21"/>
    <mergeCell ref="C22:C30"/>
    <mergeCell ref="D22:D30"/>
    <mergeCell ref="E22:E25"/>
    <mergeCell ref="F22:F25"/>
    <mergeCell ref="E27:E29"/>
    <mergeCell ref="F27:F29"/>
    <mergeCell ref="E30:F30"/>
    <mergeCell ref="G27:G29"/>
    <mergeCell ref="H27:J27"/>
    <mergeCell ref="K27:L27"/>
    <mergeCell ref="M27:P27"/>
    <mergeCell ref="K15:N15"/>
    <mergeCell ref="A1:W1"/>
    <mergeCell ref="A2:B2"/>
    <mergeCell ref="F2:W2"/>
    <mergeCell ref="A3:F3"/>
    <mergeCell ref="G3:G4"/>
    <mergeCell ref="H3:W4"/>
    <mergeCell ref="A4:B4"/>
    <mergeCell ref="C4:D4"/>
    <mergeCell ref="E4:F4"/>
    <mergeCell ref="A5:A38"/>
    <mergeCell ref="B5:B38"/>
    <mergeCell ref="C5:C21"/>
    <mergeCell ref="D5:D21"/>
    <mergeCell ref="E9:E13"/>
    <mergeCell ref="F9:F13"/>
    <mergeCell ref="E14:E20"/>
    <mergeCell ref="F14:F20"/>
    <mergeCell ref="C31:C37"/>
    <mergeCell ref="D31:D37"/>
    <mergeCell ref="H21:I21"/>
    <mergeCell ref="H5:W5"/>
    <mergeCell ref="K20:N20"/>
    <mergeCell ref="G14:G20"/>
    <mergeCell ref="G22:G25"/>
    <mergeCell ref="G9:G13"/>
    <mergeCell ref="H22:J22"/>
    <mergeCell ref="H16:I16"/>
    <mergeCell ref="K16:N16"/>
    <mergeCell ref="H19:I19"/>
    <mergeCell ref="K19:N19"/>
    <mergeCell ref="H20:I20"/>
    <mergeCell ref="H13:J13"/>
    <mergeCell ref="H17:I17"/>
    <mergeCell ref="K17:N17"/>
    <mergeCell ref="H18:I18"/>
    <mergeCell ref="H8:W8"/>
    <mergeCell ref="H6:I6"/>
    <mergeCell ref="J6:M6"/>
    <mergeCell ref="S6:T6"/>
    <mergeCell ref="V6:W6"/>
    <mergeCell ref="H7:I7"/>
    <mergeCell ref="J7:M7"/>
    <mergeCell ref="Q7:R7"/>
    <mergeCell ref="S28:T28"/>
    <mergeCell ref="V25:W25"/>
    <mergeCell ref="H26:I26"/>
    <mergeCell ref="K22:L22"/>
    <mergeCell ref="M22:P22"/>
    <mergeCell ref="S22:T22"/>
    <mergeCell ref="V22:W22"/>
    <mergeCell ref="H23:J23"/>
    <mergeCell ref="K23:L23"/>
    <mergeCell ref="M23:P23"/>
    <mergeCell ref="H25:J25"/>
    <mergeCell ref="V24:W24"/>
    <mergeCell ref="S25:T25"/>
    <mergeCell ref="V26:W26"/>
    <mergeCell ref="K25:L25"/>
    <mergeCell ref="M25:P25"/>
    <mergeCell ref="V23:W23"/>
    <mergeCell ref="S23:T23"/>
    <mergeCell ref="V28:W28"/>
    <mergeCell ref="T50:U50"/>
    <mergeCell ref="S27:T27"/>
    <mergeCell ref="V27:W27"/>
    <mergeCell ref="V29:W29"/>
    <mergeCell ref="H29:L29"/>
    <mergeCell ref="M29:P29"/>
    <mergeCell ref="S29:T29"/>
    <mergeCell ref="H28:J28"/>
    <mergeCell ref="K28:L28"/>
    <mergeCell ref="H36:I36"/>
    <mergeCell ref="K36:N36"/>
    <mergeCell ref="H30:K30"/>
    <mergeCell ref="L30:P30"/>
    <mergeCell ref="H31:J31"/>
    <mergeCell ref="K31:L31"/>
    <mergeCell ref="M31:P31"/>
    <mergeCell ref="S31:T31"/>
    <mergeCell ref="V31:W31"/>
    <mergeCell ref="H32:J32"/>
    <mergeCell ref="K32:L32"/>
    <mergeCell ref="M32:P32"/>
    <mergeCell ref="S32:T32"/>
    <mergeCell ref="V32:W32"/>
    <mergeCell ref="M28:P28"/>
    <mergeCell ref="C53:C61"/>
    <mergeCell ref="D53:D61"/>
    <mergeCell ref="M34:P34"/>
    <mergeCell ref="S34:T34"/>
    <mergeCell ref="V34:W34"/>
    <mergeCell ref="E53:E61"/>
    <mergeCell ref="F53:F61"/>
    <mergeCell ref="H37:W37"/>
    <mergeCell ref="C38:F38"/>
    <mergeCell ref="H38:W38"/>
    <mergeCell ref="C46:C52"/>
    <mergeCell ref="D46:D52"/>
    <mergeCell ref="H46:L46"/>
    <mergeCell ref="N46:Q46"/>
    <mergeCell ref="T46:U46"/>
    <mergeCell ref="H47:L47"/>
    <mergeCell ref="N47:Q47"/>
    <mergeCell ref="T47:U47"/>
    <mergeCell ref="J48:L48"/>
    <mergeCell ref="T54:U54"/>
    <mergeCell ref="H55:L55"/>
    <mergeCell ref="N55:Q55"/>
    <mergeCell ref="H49:L49"/>
    <mergeCell ref="L50:M50"/>
    <mergeCell ref="A46:A62"/>
    <mergeCell ref="B46:B62"/>
    <mergeCell ref="L62:M62"/>
    <mergeCell ref="A39:A45"/>
    <mergeCell ref="B39:B45"/>
    <mergeCell ref="C39:C44"/>
    <mergeCell ref="D39:D44"/>
    <mergeCell ref="H39:W39"/>
    <mergeCell ref="E42:E44"/>
    <mergeCell ref="F42:F44"/>
    <mergeCell ref="G42:G44"/>
    <mergeCell ref="H42:L42"/>
    <mergeCell ref="N42:Q42"/>
    <mergeCell ref="T42:U42"/>
    <mergeCell ref="H44:L44"/>
    <mergeCell ref="N44:Q44"/>
    <mergeCell ref="T44:U44"/>
    <mergeCell ref="C45:F45"/>
    <mergeCell ref="H57:L57"/>
    <mergeCell ref="N57:Q57"/>
    <mergeCell ref="T57:U57"/>
    <mergeCell ref="H58:L58"/>
    <mergeCell ref="G53:G61"/>
    <mergeCell ref="N62:Q62"/>
    <mergeCell ref="A70:A71"/>
    <mergeCell ref="B70:B71"/>
    <mergeCell ref="C71:F71"/>
    <mergeCell ref="H68:L68"/>
    <mergeCell ref="N68:Q68"/>
    <mergeCell ref="T68:U68"/>
    <mergeCell ref="H64:K64"/>
    <mergeCell ref="L64:M64"/>
    <mergeCell ref="N64:Q64"/>
    <mergeCell ref="S64:T64"/>
    <mergeCell ref="A63:A64"/>
    <mergeCell ref="B63:B64"/>
    <mergeCell ref="H63:L63"/>
    <mergeCell ref="N63:Q63"/>
    <mergeCell ref="T63:U63"/>
    <mergeCell ref="C64:F64"/>
    <mergeCell ref="A72:F72"/>
    <mergeCell ref="H78:N78"/>
    <mergeCell ref="H24:J24"/>
    <mergeCell ref="K24:L24"/>
    <mergeCell ref="J26:M26"/>
    <mergeCell ref="S26:T26"/>
    <mergeCell ref="A65:A67"/>
    <mergeCell ref="B65:B67"/>
    <mergeCell ref="C65:C66"/>
    <mergeCell ref="D65:D66"/>
    <mergeCell ref="C67:F67"/>
    <mergeCell ref="C62:F62"/>
    <mergeCell ref="A68:A69"/>
    <mergeCell ref="B68:B69"/>
    <mergeCell ref="C69:F69"/>
    <mergeCell ref="M24:P24"/>
    <mergeCell ref="S24:T24"/>
    <mergeCell ref="T58:U58"/>
    <mergeCell ref="T56:U56"/>
    <mergeCell ref="N50:Q50"/>
    <mergeCell ref="S62:T62"/>
    <mergeCell ref="H56:L56"/>
    <mergeCell ref="H54:L54"/>
    <mergeCell ref="N54:Q54"/>
    <mergeCell ref="V7:W7"/>
    <mergeCell ref="J18:M18"/>
    <mergeCell ref="O18:P18"/>
    <mergeCell ref="Q18:T18"/>
    <mergeCell ref="H12:J12"/>
    <mergeCell ref="K12:O12"/>
    <mergeCell ref="Q12:R12"/>
    <mergeCell ref="S7:T7"/>
    <mergeCell ref="H14:I14"/>
    <mergeCell ref="K14:N14"/>
    <mergeCell ref="H15:I15"/>
    <mergeCell ref="H9:J9"/>
    <mergeCell ref="K9:O9"/>
    <mergeCell ref="Q9:R9"/>
    <mergeCell ref="H10:J10"/>
    <mergeCell ref="K10:O10"/>
    <mergeCell ref="Q10:R10"/>
    <mergeCell ref="H11:J11"/>
    <mergeCell ref="K11:O11"/>
    <mergeCell ref="Q11:R11"/>
    <mergeCell ref="K13:O13"/>
    <mergeCell ref="Q13:R13"/>
  </mergeCells>
  <phoneticPr fontId="15" type="noConversion"/>
  <printOptions horizontalCentered="1"/>
  <pageMargins left="0.11811023622047245" right="0.11811023622047245" top="0.6692913385826772" bottom="0.15748031496062992" header="0.31496062992125984" footer="0.31496062992125984"/>
  <pageSetup paperSize="9" orientation="portrait" r:id="rId1"/>
  <headerFooter alignWithMargins="0">
    <oddFooter>&amp;C- 32 -</oddFooter>
  </headerFooter>
  <rowBreaks count="1" manualBreakCount="1">
    <brk id="38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6</vt:i4>
      </vt:variant>
    </vt:vector>
  </HeadingPairs>
  <TitlesOfParts>
    <vt:vector size="10" baseType="lpstr">
      <vt:lpstr>시설(세입)</vt:lpstr>
      <vt:lpstr>시설(세출)</vt:lpstr>
      <vt:lpstr>재가(세입)</vt:lpstr>
      <vt:lpstr>재가(세출)</vt:lpstr>
      <vt:lpstr>'시설(세입)'!Print_Area</vt:lpstr>
      <vt:lpstr>'시설(세출)'!Print_Area</vt:lpstr>
      <vt:lpstr>'재가(세입)'!Print_Area</vt:lpstr>
      <vt:lpstr>'재가(세출)'!Print_Area</vt:lpstr>
      <vt:lpstr>'시설(세출)'!Print_Titles</vt:lpstr>
      <vt:lpstr>'재가(세출)'!Print_Titles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</cp:lastModifiedBy>
  <cp:lastPrinted>2018-12-04T06:59:18Z</cp:lastPrinted>
  <dcterms:created xsi:type="dcterms:W3CDTF">2013-12-29T03:47:31Z</dcterms:created>
  <dcterms:modified xsi:type="dcterms:W3CDTF">2018-12-04T07:00:17Z</dcterms:modified>
</cp:coreProperties>
</file>